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Hromosvod-POOB - OBNOVA B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'Hromosvod-POOB - OBNOVA B...'!$C$82:$K$289</definedName>
    <definedName name="_xlnm.Print_Area" localSheetId="1">'Hromosvod-POOB - OBNOVA B...'!$C$4:$J$37,'Hromosvod-POOB - OBNOVA B...'!$C$43:$J$66,'Hromosvod-POOB - OBNOVA B...'!$C$72:$K$289</definedName>
    <definedName name="_xlnm.Print_Titles" localSheetId="1">'Hromosvod-POOB - OBNOVA B...'!$82:$82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288"/>
  <c r="BH288"/>
  <c r="BG288"/>
  <c r="BF288"/>
  <c r="T288"/>
  <c r="T287"/>
  <c r="R288"/>
  <c r="R287"/>
  <c r="P288"/>
  <c r="P287"/>
  <c r="BI284"/>
  <c r="BH284"/>
  <c r="BG284"/>
  <c r="BF284"/>
  <c r="T284"/>
  <c r="T283"/>
  <c r="T282"/>
  <c r="R284"/>
  <c r="R283"/>
  <c r="R282"/>
  <c r="P284"/>
  <c r="P283"/>
  <c r="P282"/>
  <c r="BI279"/>
  <c r="BH279"/>
  <c r="BG279"/>
  <c r="BF279"/>
  <c r="T279"/>
  <c r="R279"/>
  <c r="P279"/>
  <c r="BI276"/>
  <c r="BH276"/>
  <c r="BG276"/>
  <c r="BF276"/>
  <c r="T276"/>
  <c r="R276"/>
  <c r="P276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0"/>
  <c r="BH120"/>
  <c r="BG120"/>
  <c r="BF120"/>
  <c r="T120"/>
  <c r="R120"/>
  <c r="P120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J79"/>
  <c r="F79"/>
  <c r="F77"/>
  <c r="E75"/>
  <c r="J50"/>
  <c r="F50"/>
  <c r="F48"/>
  <c r="E46"/>
  <c r="J22"/>
  <c r="E22"/>
  <c r="J80"/>
  <c r="J21"/>
  <c r="J16"/>
  <c r="E16"/>
  <c r="F51"/>
  <c r="J15"/>
  <c r="J10"/>
  <c r="J48"/>
  <c i="1" r="L50"/>
  <c r="AM50"/>
  <c r="AM49"/>
  <c r="L49"/>
  <c r="AM47"/>
  <c r="L47"/>
  <c r="L45"/>
  <c r="L44"/>
  <c i="2" r="J261"/>
  <c r="BK109"/>
  <c r="BK183"/>
  <c r="BK265"/>
  <c r="J189"/>
  <c r="BK116"/>
  <c r="J247"/>
  <c r="BK159"/>
  <c r="BK253"/>
  <c r="J165"/>
  <c r="J253"/>
  <c r="BK144"/>
  <c r="J259"/>
  <c r="J162"/>
  <c r="BK87"/>
  <c r="BK208"/>
  <c r="J120"/>
  <c r="BK177"/>
  <c r="J279"/>
  <c r="J194"/>
  <c r="J90"/>
  <c r="J200"/>
  <c r="J126"/>
  <c r="BK241"/>
  <c r="BK174"/>
  <c r="J272"/>
  <c r="J168"/>
  <c r="BK259"/>
  <c r="BK153"/>
  <c r="BK261"/>
  <c r="J180"/>
  <c r="J113"/>
  <c r="J257"/>
  <c r="BK168"/>
  <c r="J192"/>
  <c r="J156"/>
  <c r="BK250"/>
  <c r="BK156"/>
  <c r="J241"/>
  <c r="J144"/>
  <c r="BK106"/>
  <c r="BK214"/>
  <c r="BK94"/>
  <c r="J205"/>
  <c r="J276"/>
  <c r="BK180"/>
  <c r="J269"/>
  <c r="BK231"/>
  <c r="BK120"/>
  <c r="J234"/>
  <c r="BK171"/>
  <c r="J250"/>
  <c r="BK162"/>
  <c r="BK257"/>
  <c r="BK138"/>
  <c r="BK276"/>
  <c r="J214"/>
  <c r="J138"/>
  <c r="J265"/>
  <c r="J216"/>
  <c r="J219"/>
  <c r="J97"/>
  <c r="J202"/>
  <c r="J106"/>
  <c r="BK234"/>
  <c r="J153"/>
  <c r="J100"/>
  <c r="BK221"/>
  <c r="BK126"/>
  <c r="J288"/>
  <c r="BK90"/>
  <c r="J208"/>
  <c r="J141"/>
  <c r="BK225"/>
  <c r="J159"/>
  <c r="BK269"/>
  <c r="J183"/>
  <c r="BK288"/>
  <c r="BK189"/>
  <c r="J132"/>
  <c r="J186"/>
  <c r="BK97"/>
  <c r="BK192"/>
  <c r="BK135"/>
  <c r="J267"/>
  <c r="J197"/>
  <c r="BK284"/>
  <c r="BK197"/>
  <c r="J87"/>
  <c r="J171"/>
  <c r="BK228"/>
  <c r="BK165"/>
  <c r="J109"/>
  <c r="J228"/>
  <c r="BK129"/>
  <c r="BK247"/>
  <c r="J150"/>
  <c r="J237"/>
  <c r="J135"/>
  <c r="BK202"/>
  <c r="J129"/>
  <c r="BK272"/>
  <c r="BK205"/>
  <c r="BK103"/>
  <c r="BK211"/>
  <c r="J174"/>
  <c r="BK267"/>
  <c r="J103"/>
  <c r="J211"/>
  <c r="BK132"/>
  <c r="BK237"/>
  <c r="J123"/>
  <c r="J239"/>
  <c r="J94"/>
  <c r="BK219"/>
  <c r="J116"/>
  <c r="BK216"/>
  <c r="BK147"/>
  <c r="BK244"/>
  <c r="J147"/>
  <c r="J225"/>
  <c r="BK123"/>
  <c r="J231"/>
  <c r="BK113"/>
  <c r="J244"/>
  <c r="BK150"/>
  <c r="BK279"/>
  <c r="BK200"/>
  <c r="BK100"/>
  <c r="BK194"/>
  <c i="1" r="AS54"/>
  <c i="2" r="J177"/>
  <c r="J284"/>
  <c r="J221"/>
  <c r="BK141"/>
  <c r="BK239"/>
  <c r="BK186"/>
  <c l="1" r="P86"/>
  <c r="BK210"/>
  <c r="J210"/>
  <c r="J59"/>
  <c r="T210"/>
  <c r="P218"/>
  <c r="P224"/>
  <c r="P223"/>
  <c r="BK86"/>
  <c r="BK85"/>
  <c r="J85"/>
  <c r="J57"/>
  <c r="T86"/>
  <c r="T85"/>
  <c r="T84"/>
  <c r="R210"/>
  <c r="BK218"/>
  <c r="J218"/>
  <c r="J60"/>
  <c r="R218"/>
  <c r="T218"/>
  <c r="T224"/>
  <c r="T223"/>
  <c r="R86"/>
  <c r="R85"/>
  <c r="R84"/>
  <c r="P210"/>
  <c r="BK224"/>
  <c r="J224"/>
  <c r="J62"/>
  <c r="R224"/>
  <c r="R223"/>
  <c r="BK283"/>
  <c r="BK287"/>
  <c r="J287"/>
  <c r="J65"/>
  <c r="BE87"/>
  <c r="BE113"/>
  <c r="BE138"/>
  <c r="BE150"/>
  <c r="BE177"/>
  <c r="BE192"/>
  <c r="BE216"/>
  <c r="BE250"/>
  <c r="BE253"/>
  <c r="BE259"/>
  <c r="J51"/>
  <c r="J77"/>
  <c r="F80"/>
  <c r="BE90"/>
  <c r="BE94"/>
  <c r="BE109"/>
  <c r="BE123"/>
  <c r="BE159"/>
  <c r="BE168"/>
  <c r="BE174"/>
  <c r="BE180"/>
  <c r="BE183"/>
  <c r="BE194"/>
  <c r="BE205"/>
  <c r="BE237"/>
  <c r="BE247"/>
  <c r="BE267"/>
  <c r="BE269"/>
  <c r="BE276"/>
  <c r="BE279"/>
  <c r="BE97"/>
  <c r="BE106"/>
  <c r="BE116"/>
  <c r="BE120"/>
  <c r="BE135"/>
  <c r="BE147"/>
  <c r="BE162"/>
  <c r="BE165"/>
  <c r="BE171"/>
  <c r="BE186"/>
  <c r="BE189"/>
  <c r="BE197"/>
  <c r="BE202"/>
  <c r="BE211"/>
  <c r="BE221"/>
  <c r="BE225"/>
  <c r="BE244"/>
  <c r="BE272"/>
  <c r="BE100"/>
  <c r="BE103"/>
  <c r="BE126"/>
  <c r="BE129"/>
  <c r="BE132"/>
  <c r="BE141"/>
  <c r="BE144"/>
  <c r="BE153"/>
  <c r="BE156"/>
  <c r="BE200"/>
  <c r="BE208"/>
  <c r="BE214"/>
  <c r="BE219"/>
  <c r="BE228"/>
  <c r="BE231"/>
  <c r="BE234"/>
  <c r="BE239"/>
  <c r="BE241"/>
  <c r="BE257"/>
  <c r="BE261"/>
  <c r="BE265"/>
  <c r="BE284"/>
  <c r="BE288"/>
  <c r="F33"/>
  <c i="1" r="BB55"/>
  <c r="BB54"/>
  <c r="AX54"/>
  <c i="2" r="F34"/>
  <c i="1" r="BC55"/>
  <c r="BC54"/>
  <c r="W32"/>
  <c i="2" r="J32"/>
  <c i="1" r="AW55"/>
  <c i="2" r="F32"/>
  <c i="1" r="BA55"/>
  <c r="BA54"/>
  <c r="W30"/>
  <c i="2" r="F35"/>
  <c i="1" r="BD55"/>
  <c r="BD54"/>
  <c r="W33"/>
  <c i="2" l="1" r="T83"/>
  <c r="BK282"/>
  <c r="J282"/>
  <c r="J63"/>
  <c r="R83"/>
  <c r="P85"/>
  <c r="P84"/>
  <c r="P83"/>
  <c i="1" r="AU55"/>
  <c i="2" r="BK84"/>
  <c r="J84"/>
  <c r="J56"/>
  <c r="J86"/>
  <c r="J58"/>
  <c r="BK223"/>
  <c r="J223"/>
  <c r="J61"/>
  <c r="J283"/>
  <c r="J64"/>
  <c i="1" r="AU54"/>
  <c r="W31"/>
  <c i="2" r="J31"/>
  <c i="1" r="AV55"/>
  <c r="AT55"/>
  <c r="AY54"/>
  <c r="AW54"/>
  <c r="AK30"/>
  <c i="2" r="F31"/>
  <c i="1" r="AZ55"/>
  <c r="AZ54"/>
  <c r="W29"/>
  <c i="2" l="1" r="BK83"/>
  <c r="J83"/>
  <c r="J55"/>
  <c i="1" r="AV54"/>
  <c r="AK29"/>
  <c i="2" l="1" r="J28"/>
  <c i="1" r="AG55"/>
  <c r="AG54"/>
  <c r="AK26"/>
  <c r="AK35"/>
  <c r="AT54"/>
  <c i="2" l="1" r="J37"/>
  <c i="1" r="AN54"/>
  <c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<sst xmlns="http://schemas.openxmlformats.org/spreadsheetml/2006/main">
  <si>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</si>
  <si>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</si>
  <si>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</si>
  <si>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</si>
  <si>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</si>
  <si>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{cfd89788-3c05-4507-a793-ab72be083ba8}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</si>
  <si>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</si>
  <si>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</si>
  <si>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</si>
  <si>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</si>
  <si>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</si>
  <si>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</si>
  <si>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</si>
  <si>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</si>
  <si>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Hromosvod-POOB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</si>
  <si>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</si>
  <si>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</si>
  <si>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 xml:space="preserve">OBNOVA BLESKOSVODŮ V JIČÍNĚ DLE ČSN EN 62 305 - (1-4) ed.2 -  NEMOCNICE JIČÍN - PAVILON OPERAČNÍCH OBORŮ - POOB</t>
  </si>
  <si>
    <t>KSO:</t>
  </si>
  <si>
    <t>801 11</t>
  </si>
  <si>
    <t>CC-CZ:</t>
  </si>
  <si>
    <t/>
  </si>
  <si>
    <t>Místo:</t>
  </si>
  <si>
    <t xml:space="preserve"> NEMOCNICE JIČÍN - PAVILON OPERAČNÍCH OBORŮ - POOB</t>
  </si>
  <si>
    <t>Datum:</t>
  </si>
  <si>
    <t>7. 3. 2025</t>
  </si>
  <si>
    <t>CZ-CPV:</t>
  </si>
  <si>
    <t>45310000-3</t>
  </si>
  <si>
    <t>Zadavatel:</t>
  </si>
  <si>
    <t>IČ:</t>
  </si>
  <si>
    <t>70889546</t>
  </si>
  <si>
    <t xml:space="preserve"> Královéhradecký kraj</t>
  </si>
  <si>
    <t>DIČ:</t>
  </si>
  <si>
    <t>CZ70889546</t>
  </si>
  <si>
    <t>Účastník:</t>
  </si>
  <si>
    <t>Vyplň údaj</t>
  </si>
  <si>
    <t>Projektant:</t>
  </si>
  <si>
    <t>13537601</t>
  </si>
  <si>
    <t xml:space="preserve"> Ing. Josef Ehl</t>
  </si>
  <si>
    <t>CZ6003200390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</si>
  <si>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</si>
  <si>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</si>
  <si>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</si>
  <si>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</si>
  <si>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</si>
  <si>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</si>
  <si>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</si>
  <si>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</si>
  <si>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</si>
  <si>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</si>
  <si>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</si>
  <si>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</si>
  <si>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</si>
  <si>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</si>
  <si>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</si>
  <si>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</si>
  <si>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</si>
  <si>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</si>
  <si>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</si>
  <si>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</si>
  <si>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</si>
  <si>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</si>
  <si>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</si>
  <si>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</si>
  <si>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</si>
  <si>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</si>
  <si>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</si>
  <si>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</si>
  <si>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</si>
  <si>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</si>
  <si>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</si>
  <si>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</si>
  <si>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</si>
  <si>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</si>
  <si>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</si>
  <si>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</si>
  <si>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</si>
  <si>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</si>
  <si>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</si>
  <si>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</si>
  <si>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</si>
  <si>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</si>
  <si>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</si>
  <si>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</si>
  <si>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</si>
  <si>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</si>
  <si>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</si>
  <si>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</si>
  <si>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</si>
  <si>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</si>
  <si>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</si>
  <si>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</si>
  <si>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</si>
  <si>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741 - Elektroinstalace - silnoproud</t>
  </si>
  <si>
    <t xml:space="preserve">      741-1 - Hromosvod a uzemnění</t>
  </si>
  <si>
    <t xml:space="preserve">      741-2 - Doplnění přepěťové ochrany </t>
  </si>
  <si>
    <t xml:space="preserve">      741-3 - Ostatní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</si>
  <si>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</si>
  <si>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</si>
  <si>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</si>
  <si>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zeměměřičské a projektové práce</t>
  </si>
  <si>
    <t xml:space="preserve">    VRN6 - Územní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</si>
  <si>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</si>
  <si>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</si>
  <si>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</si>
  <si>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</si>
  <si>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</si>
  <si>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</si>
  <si>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</si>
  <si>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</si>
  <si>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</si>
  <si>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</si>
  <si>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</si>
  <si>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</si>
  <si>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</si>
  <si>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</si>
  <si>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</si>
  <si>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</si>
  <si>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741</t>
  </si>
  <si>
    <t>Elektroinstalace - silnoproud</t>
  </si>
  <si>
    <t>741-1</t>
  </si>
  <si>
    <t>Hromosvod a uzemnění</t>
  </si>
  <si>
    <t>K</t>
  </si>
  <si>
    <t>741420001</t>
  </si>
  <si>
    <t>Montáž drát nebo lano hromosvodné svodové D do 10 mm s podpěrou</t>
  </si>
  <si>
    <t>m</t>
  </si>
  <si>
    <t>CS ÚRS 2025 01</t>
  </si>
  <si>
    <t>16</t>
  </si>
  <si>
    <t>3</t>
  </si>
  <si>
    <t>1742304633</t>
  </si>
  <si>
    <t>PP</t>
  </si>
  <si>
    <t>Montáž hromosvodného vedení svodových drátů nebo lan s podpěrami, Ø do 10 mm</t>
  </si>
  <si>
    <t>Online PSC</t>
  </si>
  <si>
    <t>https://podminky.urs.cz/item/CS_URS_2025_01/741420001</t>
  </si>
  <si>
    <t>M</t>
  </si>
  <si>
    <t>35441076</t>
  </si>
  <si>
    <t>drát D 8mm Cu</t>
  </si>
  <si>
    <t>kg</t>
  </si>
  <si>
    <t>32</t>
  </si>
  <si>
    <t>1222680637</t>
  </si>
  <si>
    <t>VV</t>
  </si>
  <si>
    <t>675*0,45</t>
  </si>
  <si>
    <t>303,75*1,05 'Přepočtené koeficientem množství</t>
  </si>
  <si>
    <t>354416861R</t>
  </si>
  <si>
    <t>podpěra vedení hromosvodu pod střešní krytinu z tašek PV11 Cu</t>
  </si>
  <si>
    <t>kus</t>
  </si>
  <si>
    <t>-181161051</t>
  </si>
  <si>
    <t>P</t>
  </si>
  <si>
    <t>Poznámka k položce:_x000d_
viz výkres HR_002 (vzorový materiál)</t>
  </si>
  <si>
    <t>4</t>
  </si>
  <si>
    <t>354417031R</t>
  </si>
  <si>
    <t>podpěra vedení hromosvodu na hřebenáče nerez PV15 N</t>
  </si>
  <si>
    <t>-1625188393</t>
  </si>
  <si>
    <t>5</t>
  </si>
  <si>
    <t>35441544R</t>
  </si>
  <si>
    <t>podpěra vedení na ploché střechy PV21c</t>
  </si>
  <si>
    <t>-782963255</t>
  </si>
  <si>
    <t>6</t>
  </si>
  <si>
    <t>35441423R</t>
  </si>
  <si>
    <t xml:space="preserve">podpěra vedení do zdiva, plastová, naklapávací  včetně vrutu a hmoždinky  PV 1p 30 Cu</t>
  </si>
  <si>
    <t>-998540977</t>
  </si>
  <si>
    <t>7</t>
  </si>
  <si>
    <t>741410003</t>
  </si>
  <si>
    <t>Montáž drátu nebo lana uzemňovacího průměru do 10 mm na povrchu</t>
  </si>
  <si>
    <t>-707529329</t>
  </si>
  <si>
    <t>Montáž uzemňovacího vedení s upevněním, propojením a připojením pomocí svorek na povrchu drátu nebo lana Ø do 10 mm</t>
  </si>
  <si>
    <t>https://podminky.urs.cz/item/CS_URS_2025_01/741410003</t>
  </si>
  <si>
    <t>8</t>
  </si>
  <si>
    <t>35441073</t>
  </si>
  <si>
    <t>drát D 10mm FeZn</t>
  </si>
  <si>
    <t>2060120194</t>
  </si>
  <si>
    <t>120*0,62</t>
  </si>
  <si>
    <t>74,4*1,05 'Přepočtené koeficientem množství</t>
  </si>
  <si>
    <t>9</t>
  </si>
  <si>
    <t>741410021</t>
  </si>
  <si>
    <t>Montáž pásku uzemňovacího průřezu do 120 mm2 v městské zástavbě v zemi</t>
  </si>
  <si>
    <t>518525539</t>
  </si>
  <si>
    <t>Montáž uzemňovacího vedení s upevněním, propojením a připojením pomocí svorek v zemi s izolací spojů pásku průřezu do 120 mm2 v městské zástavbě</t>
  </si>
  <si>
    <t>https://podminky.urs.cz/item/CS_URS_2025_01/741410021</t>
  </si>
  <si>
    <t>10</t>
  </si>
  <si>
    <t>35442062</t>
  </si>
  <si>
    <t>pás zemnící 30x4mm FeZn</t>
  </si>
  <si>
    <t>41092090</t>
  </si>
  <si>
    <t>140*0,95</t>
  </si>
  <si>
    <t>133*1,05 'Přepočtené koeficientem množství</t>
  </si>
  <si>
    <t>11</t>
  </si>
  <si>
    <t>741420021</t>
  </si>
  <si>
    <t>Montáž svorka hromosvodná se 2 šrouby</t>
  </si>
  <si>
    <t>774259931</t>
  </si>
  <si>
    <t>Montáž hromosvodného vedení svorek se 2 šrouby</t>
  </si>
  <si>
    <t>https://podminky.urs.cz/item/CS_URS_2025_01/741420021</t>
  </si>
  <si>
    <t>35442013</t>
  </si>
  <si>
    <t>svorka uzemnění Cu spojovací</t>
  </si>
  <si>
    <t>1756827048</t>
  </si>
  <si>
    <t>13</t>
  </si>
  <si>
    <t>35442033</t>
  </si>
  <si>
    <t>svorka uzemnění nerez spojovací</t>
  </si>
  <si>
    <t>-565843482</t>
  </si>
  <si>
    <t>14</t>
  </si>
  <si>
    <t>741420022</t>
  </si>
  <si>
    <t>Montáž svorka hromosvodná se 3 a více šrouby</t>
  </si>
  <si>
    <t>-935616801</t>
  </si>
  <si>
    <t>Montáž hromosvodného vedení svorek se 3 a více šrouby</t>
  </si>
  <si>
    <t>https://podminky.urs.cz/item/CS_URS_2025_01/741420022</t>
  </si>
  <si>
    <t>15</t>
  </si>
  <si>
    <t>35442017</t>
  </si>
  <si>
    <t>svorka uzemnění Cu křížová</t>
  </si>
  <si>
    <t>-92130457</t>
  </si>
  <si>
    <t>741420023</t>
  </si>
  <si>
    <t>Montáž svorka hromosvodná na okapové žlaby</t>
  </si>
  <si>
    <t>1596307659</t>
  </si>
  <si>
    <t>Montáž hromosvodného vedení svorek na okapové žlaby</t>
  </si>
  <si>
    <t>https://podminky.urs.cz/item/CS_URS_2025_01/741420023</t>
  </si>
  <si>
    <t>17</t>
  </si>
  <si>
    <t>354420241R</t>
  </si>
  <si>
    <t xml:space="preserve">svorka na okapové žlaby měděná SO Cu </t>
  </si>
  <si>
    <t>-1877981402</t>
  </si>
  <si>
    <t>18</t>
  </si>
  <si>
    <t>405991967</t>
  </si>
  <si>
    <t>19</t>
  </si>
  <si>
    <t>354420415R</t>
  </si>
  <si>
    <t xml:space="preserve">svorka k jímací tyči nerez SJ 1b N </t>
  </si>
  <si>
    <t>179000480</t>
  </si>
  <si>
    <t>20</t>
  </si>
  <si>
    <t>741420031</t>
  </si>
  <si>
    <t>Montáž svorka hromosvodná na potrubí D do 200 mm se zhotovením</t>
  </si>
  <si>
    <t>-2139917454</t>
  </si>
  <si>
    <t>Montáž hromosvodného vedení svorek na potrubí Ø do 200 mm se zhotovením</t>
  </si>
  <si>
    <t>https://podminky.urs.cz/item/CS_URS_2025_01/741420031</t>
  </si>
  <si>
    <t>354420253R</t>
  </si>
  <si>
    <t xml:space="preserve">svorka na okapové svody měděná ST s páskem Cu </t>
  </si>
  <si>
    <t>1962438786</t>
  </si>
  <si>
    <t>22</t>
  </si>
  <si>
    <t>103888373</t>
  </si>
  <si>
    <t>23</t>
  </si>
  <si>
    <t>354420352R</t>
  </si>
  <si>
    <t xml:space="preserve">svorka zkušební nerez SZc N </t>
  </si>
  <si>
    <t>1540736360</t>
  </si>
  <si>
    <t xml:space="preserve">Svorka zkušební nerez SZc N </t>
  </si>
  <si>
    <t>24</t>
  </si>
  <si>
    <t>-2121576624</t>
  </si>
  <si>
    <t>25</t>
  </si>
  <si>
    <t>354419865R</t>
  </si>
  <si>
    <t xml:space="preserve">svorka pozinkovaná páska-páska SR2  FeZn</t>
  </si>
  <si>
    <t>2036706151</t>
  </si>
  <si>
    <t>26</t>
  </si>
  <si>
    <t>354419965R</t>
  </si>
  <si>
    <t xml:space="preserve">svorka pozinkovaná páska-drát  SR3  FeZn</t>
  </si>
  <si>
    <t>2012548159</t>
  </si>
  <si>
    <t>27</t>
  </si>
  <si>
    <t>741420051</t>
  </si>
  <si>
    <t>Montáž vedení hromosvodné-úhelník nebo trubka s držáky do zdiva</t>
  </si>
  <si>
    <t>1124651022</t>
  </si>
  <si>
    <t>Montáž hromosvodného vedení ochranných prvků úhelníků nebo trubek s držáky do zdiva</t>
  </si>
  <si>
    <t>https://podminky.urs.cz/item/CS_URS_2025_01/741420051</t>
  </si>
  <si>
    <t>28</t>
  </si>
  <si>
    <t>35441804R</t>
  </si>
  <si>
    <t>trubka ochranná na ochranu svodu - 1700mm, nerez včetně držáků</t>
  </si>
  <si>
    <t>-2070313102</t>
  </si>
  <si>
    <t>29</t>
  </si>
  <si>
    <t>741430003</t>
  </si>
  <si>
    <t>Montáž tyč jímací délky do 3 m na konstrukci ocelovou</t>
  </si>
  <si>
    <t>-271383711</t>
  </si>
  <si>
    <t>Montáž jímacích tyčí délky do 3 m, na konstrukci ocelovou</t>
  </si>
  <si>
    <t>https://podminky.urs.cz/item/CS_URS_2025_01/741430003</t>
  </si>
  <si>
    <t>30</t>
  </si>
  <si>
    <t>354421473R</t>
  </si>
  <si>
    <t>tyč jímací s rovným koncem 2500mm AlMgSi</t>
  </si>
  <si>
    <t>2042501982</t>
  </si>
  <si>
    <t>31</t>
  </si>
  <si>
    <t>741430007R</t>
  </si>
  <si>
    <t xml:space="preserve">Montáž a dodávka jímací tyč na hřebenáč AlMgSi   JR PV 15</t>
  </si>
  <si>
    <t>1413952884</t>
  </si>
  <si>
    <t>Montáž a dodávka jímací tyč na hřebenáč AlMgSi JR PV 15</t>
  </si>
  <si>
    <t>741420103</t>
  </si>
  <si>
    <t>Montáž držáků oddáleného vedení na trubku</t>
  </si>
  <si>
    <t>-525649401</t>
  </si>
  <si>
    <t>Montáž oddáleného vedení držáků na trubku</t>
  </si>
  <si>
    <t>https://podminky.urs.cz/item/CS_URS_2025_01/741420103</t>
  </si>
  <si>
    <t>33</t>
  </si>
  <si>
    <t>35442202</t>
  </si>
  <si>
    <t>držák oddáleného hromosvodu FeZn na trubku pr. 54-61mm (2")</t>
  </si>
  <si>
    <t>-1328022299</t>
  </si>
  <si>
    <t>34</t>
  </si>
  <si>
    <t>741420121</t>
  </si>
  <si>
    <t>Montáž izolační tyče oddáleného vedení</t>
  </si>
  <si>
    <t>-1226762433</t>
  </si>
  <si>
    <t>Montáž oddáleného vedení izolační tyče</t>
  </si>
  <si>
    <t>https://podminky.urs.cz/item/CS_URS_2025_01/741420121</t>
  </si>
  <si>
    <t>35</t>
  </si>
  <si>
    <t>35442211</t>
  </si>
  <si>
    <t>tyč izolační GFK pro vodič, příložky a spoj mat. FeZn 930mm</t>
  </si>
  <si>
    <t>-329037734</t>
  </si>
  <si>
    <t>36</t>
  </si>
  <si>
    <t>354422235R</t>
  </si>
  <si>
    <t xml:space="preserve">tyč izolační GFK pro jímací tyč ITJ 93c  příložky a spoj mat. nerez 930mm</t>
  </si>
  <si>
    <t>-330083714</t>
  </si>
  <si>
    <t>37</t>
  </si>
  <si>
    <t>741440031</t>
  </si>
  <si>
    <t>Montáž tyč zemnicí dl do 2 m</t>
  </si>
  <si>
    <t>1583737530</t>
  </si>
  <si>
    <t>Montáž zemnicích desek a tyčí s připojením na svodové nebo uzemňovací vedení bez příslušenství tyčí, délky do 2 m</t>
  </si>
  <si>
    <t>https://podminky.urs.cz/item/CS_URS_2025_01/741440031</t>
  </si>
  <si>
    <t>38</t>
  </si>
  <si>
    <t>35442133</t>
  </si>
  <si>
    <t>tyč zemnící křížového profilu 1,5 m FeZn se svorkou</t>
  </si>
  <si>
    <t>739709672</t>
  </si>
  <si>
    <t>39</t>
  </si>
  <si>
    <t>741420083</t>
  </si>
  <si>
    <t>Montáž vedení hromosvodné-štítek k označení svodu</t>
  </si>
  <si>
    <t>17150517</t>
  </si>
  <si>
    <t>Montáž hromosvodného vedení doplňků štítků k označení svodů</t>
  </si>
  <si>
    <t>https://podminky.urs.cz/item/CS_URS_2025_01/741420083</t>
  </si>
  <si>
    <t>40</t>
  </si>
  <si>
    <t>35442110</t>
  </si>
  <si>
    <t>štítek plastový - čísla svodů</t>
  </si>
  <si>
    <t>-1087726928</t>
  </si>
  <si>
    <t>41</t>
  </si>
  <si>
    <t>741420925R</t>
  </si>
  <si>
    <t>Antikorozní nátěr spojovacích svorek v uzemnění</t>
  </si>
  <si>
    <t>-40370574</t>
  </si>
  <si>
    <t>741-2</t>
  </si>
  <si>
    <t xml:space="preserve">Doplnění přepěťové ochrany </t>
  </si>
  <si>
    <t>42</t>
  </si>
  <si>
    <t>741322031R</t>
  </si>
  <si>
    <t>Montáž a dodávka přepěťová ochrana SPD typu 1 a 2 - svodič bleskových proudů a přepětí, kombinovaný T1+T2 (25 kA)</t>
  </si>
  <si>
    <t>-1359961630</t>
  </si>
  <si>
    <t>Poznámka k položce:_x000d_
dle přístrojových standardů nemocnice</t>
  </si>
  <si>
    <t>43</t>
  </si>
  <si>
    <t>741325801R</t>
  </si>
  <si>
    <t xml:space="preserve">Demontáž stávající přepěťové ochrany v hlavním vstupním rozvaděči objektu </t>
  </si>
  <si>
    <t>-1889775631</t>
  </si>
  <si>
    <t>Demontáž stávající přepěťové ochrany v hlavním vstupním rozvaděči objektu</t>
  </si>
  <si>
    <t>44</t>
  </si>
  <si>
    <t>741322181R</t>
  </si>
  <si>
    <t>Úpravy v hlavním rozvaděči pro osazení přepěťové ochrany</t>
  </si>
  <si>
    <t>soubor</t>
  </si>
  <si>
    <t>-1242269956</t>
  </si>
  <si>
    <t>741-3</t>
  </si>
  <si>
    <t>Ostatní</t>
  </si>
  <si>
    <t>45</t>
  </si>
  <si>
    <t>741830001R</t>
  </si>
  <si>
    <t>Provedení výchozí revize uzemnění a hromosvodu</t>
  </si>
  <si>
    <t>-1844582985</t>
  </si>
  <si>
    <t>46</t>
  </si>
  <si>
    <t>998741406R</t>
  </si>
  <si>
    <t>Přesun hmot pro hromosvod a uzemnění a manipulace s materiálem v objektech v přes 12 do 24 m</t>
  </si>
  <si>
    <t>660634103</t>
  </si>
  <si>
    <t>Práce a dodávky M</t>
  </si>
  <si>
    <t>46-M</t>
  </si>
  <si>
    <t>Zemní práce při extr.mont.pracích</t>
  </si>
  <si>
    <t>47</t>
  </si>
  <si>
    <t>460010025</t>
  </si>
  <si>
    <t>Vytyčení trasy inženýrských sítí v zastavěném prostoru</t>
  </si>
  <si>
    <t>km</t>
  </si>
  <si>
    <t>64</t>
  </si>
  <si>
    <t>1575388042</t>
  </si>
  <si>
    <t>https://podminky.urs.cz/item/CS_URS_2025_01/460010025</t>
  </si>
  <si>
    <t>48</t>
  </si>
  <si>
    <t>460030011</t>
  </si>
  <si>
    <t>Sejmutí drnu při elektromontážích jakékoliv tloušťky</t>
  </si>
  <si>
    <t>m2</t>
  </si>
  <si>
    <t>441426197</t>
  </si>
  <si>
    <t>Přípravné terénní práce sejmutí drnu včetně nařezání a uložení na hromady na vzdálenost do 50 m nebo naložení na dopravní prostředek jakékoliv tloušťky</t>
  </si>
  <si>
    <t>https://podminky.urs.cz/item/CS_URS_2025_01/460030011</t>
  </si>
  <si>
    <t>49</t>
  </si>
  <si>
    <t>460061141</t>
  </si>
  <si>
    <t>Ocelové mobilní oplocení výšky do 1,5 m pro zabezpečení výkopu a objektů u elektromontážních prací zřízení</t>
  </si>
  <si>
    <t>185984681</t>
  </si>
  <si>
    <t>Zabezpečení výkopu a objektů ocelové mobilní oplocení výšky do 1,5 m zřízení</t>
  </si>
  <si>
    <t>https://podminky.urs.cz/item/CS_URS_2025_01/460061141</t>
  </si>
  <si>
    <t>50</t>
  </si>
  <si>
    <t>460061142</t>
  </si>
  <si>
    <t>Ocelové mobilní oplocení výšky do 1,5 m pro zabezpečení výkopu a objektů u elektromontážních prací odstranění</t>
  </si>
  <si>
    <t>-1125908761</t>
  </si>
  <si>
    <t>Zabezpečení výkopu a objektů ocelové mobilní oplocení výšky do 1,5 m odstranění</t>
  </si>
  <si>
    <t>https://podminky.urs.cz/item/CS_URS_2025_01/460061142</t>
  </si>
  <si>
    <t>51</t>
  </si>
  <si>
    <t>460110001R</t>
  </si>
  <si>
    <t>Sonda pro vyhledání inženýrských sítí - ruční výkop</t>
  </si>
  <si>
    <t>2106897792</t>
  </si>
  <si>
    <t>52</t>
  </si>
  <si>
    <t>460110101R</t>
  </si>
  <si>
    <t>Sonda pro vyhledání inženýrských sítí - ruční zához s úpravou terénu</t>
  </si>
  <si>
    <t>354349180</t>
  </si>
  <si>
    <t>53</t>
  </si>
  <si>
    <t>460161162</t>
  </si>
  <si>
    <t>Hloubení kabelových rýh ručně š 35 cm hl 70 cm v hornině tř I skupiny 3</t>
  </si>
  <si>
    <t>-684369006</t>
  </si>
  <si>
    <t>Hloubení kabelových rýh ručně včetně urovnání dna s přemístěním výkopku do vzdálenosti 3 m od okraje jámy nebo s naložením na dopravní prostředek šířky 35 cm hloubky 70 cm v hornině třídy těžitelnosti I skupiny 3</t>
  </si>
  <si>
    <t>https://podminky.urs.cz/item/CS_URS_2025_01/460161162</t>
  </si>
  <si>
    <t>54</t>
  </si>
  <si>
    <t>460431172</t>
  </si>
  <si>
    <t>Zásyp kabelových rýh ručně se zhutněním š 35 cm hl 70 cm z horniny tř I skupiny 3</t>
  </si>
  <si>
    <t>-2010927228</t>
  </si>
  <si>
    <t>Zásyp kabelových rýh ručně s přemístění sypaniny ze vzdálenosti do 10 m, s uložením výkopku ve vrstvách včetně zhutnění a úpravy povrchu šířky 35 cm hloubky 70 cm z horniny třídy těžitelnosti I skupiny 3</t>
  </si>
  <si>
    <t>https://podminky.urs.cz/item/CS_URS_2025_01/460431172</t>
  </si>
  <si>
    <t>55</t>
  </si>
  <si>
    <t>460581111</t>
  </si>
  <si>
    <t>Položení drnu včetně zalití vodou na rovině</t>
  </si>
  <si>
    <t>1601274371</t>
  </si>
  <si>
    <t>Úprava terénu položení drnu, včetně zalití vodou na rovině</t>
  </si>
  <si>
    <t>https://podminky.urs.cz/item/CS_URS_2025_01/460581111</t>
  </si>
  <si>
    <t>56</t>
  </si>
  <si>
    <t>460581131</t>
  </si>
  <si>
    <t>Uvedení nezpevněného terénu do původního stavu v místě dočasného uložení výkopku s vyhrabáním, srovnáním a částečným dosetím trávy</t>
  </si>
  <si>
    <t>1522803944</t>
  </si>
  <si>
    <t>Úprava terénu uvedení nezpevněného terénu do původního stavu v místě dočasného uložení výkopku s vyhrabáním, srovnáním a částečným dosetím trávy</t>
  </si>
  <si>
    <t>https://podminky.urs.cz/item/CS_URS_2025_01/460581131</t>
  </si>
  <si>
    <t>57</t>
  </si>
  <si>
    <t>460921222</t>
  </si>
  <si>
    <t>Kladení dlažby po překopech při elektromontážích dlaždice betonové zámkové do lože z kameniva těženého</t>
  </si>
  <si>
    <t>2051167814</t>
  </si>
  <si>
    <t>Vyspravení krytu po překopech kladení dlažby pro pokládání kabelů, včetně rozprostření, urovnání a zhutnění podkladu a provedení lože z kameniva těženého z dlaždic betonových tvarovaných nebo zámkových</t>
  </si>
  <si>
    <t>https://podminky.urs.cz/item/CS_URS_2025_01/460921222</t>
  </si>
  <si>
    <t>4,5*0,2</t>
  </si>
  <si>
    <t>58</t>
  </si>
  <si>
    <t>460925113R</t>
  </si>
  <si>
    <t>Vyspravení podkladního betonu při elektroinstalacích vyplnění rýh betonem hl.do 5 cm šířky přes 7 do 10 cm</t>
  </si>
  <si>
    <t>121972416</t>
  </si>
  <si>
    <t>59</t>
  </si>
  <si>
    <t>468023111R</t>
  </si>
  <si>
    <t>Vyjmutí dlaždice pochozího chodníčku její úprava pro prostup ochranné trubky, očištění a opětné položení na místo</t>
  </si>
  <si>
    <t>1083369698</t>
  </si>
  <si>
    <t>60</t>
  </si>
  <si>
    <t>468022221</t>
  </si>
  <si>
    <t>Rozebrání dlažeb při elektromontážích ručně z dlaždic zámkových do malty spáry nezalité</t>
  </si>
  <si>
    <t>-1020903894</t>
  </si>
  <si>
    <t>Vytrhání dlažby včetně ručního rozebrání, vytřídění, odhozu na hromady nebo naložení na dopravní prostředek a očistění kostek nebo dlaždic kladené do malty z dlaždic zámkových, spáry nezalité</t>
  </si>
  <si>
    <t>https://podminky.urs.cz/item/CS_URS_2025_01/468022221</t>
  </si>
  <si>
    <t>61</t>
  </si>
  <si>
    <t>468058100R</t>
  </si>
  <si>
    <t>Provrtání obrubníku chodníku nebo vozovky pro prostup zemnícího vodiče</t>
  </si>
  <si>
    <t>805854449</t>
  </si>
  <si>
    <t>62</t>
  </si>
  <si>
    <t>468200113R</t>
  </si>
  <si>
    <t>Vysekání rýh pro montáž pásků nebo vodičů v podkladním betonu hl do 5 cm a š přes 7 do 10 cm, včetně naložení na dopravní prostředek</t>
  </si>
  <si>
    <t>-1448894463</t>
  </si>
  <si>
    <t>63</t>
  </si>
  <si>
    <t>469972111</t>
  </si>
  <si>
    <t>Odvoz suti a vybouraných hmot při elektromontážích do 1 km</t>
  </si>
  <si>
    <t>t</t>
  </si>
  <si>
    <t>-59377014</t>
  </si>
  <si>
    <t>Odvoz suti a vybouraných hmot odvoz suti a vybouraných hmot do 1 km</t>
  </si>
  <si>
    <t>https://podminky.urs.cz/item/CS_URS_2025_01/469972111</t>
  </si>
  <si>
    <t>469972121</t>
  </si>
  <si>
    <t>Příplatek k odvozu suti a vybouraných hmot při elektromontážích za každý další 1 km</t>
  </si>
  <si>
    <t>-590100896</t>
  </si>
  <si>
    <t>Odvoz suti a vybouraných hmot odvoz suti a vybouraných hmot Příplatek k ceně za každý další i započatý 1 km</t>
  </si>
  <si>
    <t>https://podminky.urs.cz/item/CS_URS_2025_01/469972121</t>
  </si>
  <si>
    <t>0,053*19 'Přepočtené koeficientem množství</t>
  </si>
  <si>
    <t>65</t>
  </si>
  <si>
    <t>469973123</t>
  </si>
  <si>
    <t>Poplatek za uložení na recyklační skládce (skládkovné) stavebního odpadu ze směsí betonu, cihel a keramických výrobků kód odpadu 17 01 07</t>
  </si>
  <si>
    <t>1695939203</t>
  </si>
  <si>
    <t>Poplatek za uložení stavebního odpadu (skládkovné) na recyklační skládce ze směsí nebo oddělených frakcí betonu, cihel a keramických výrobků zatříděného do Katalogu odpadů pod kódem 17 01 07</t>
  </si>
  <si>
    <t>https://podminky.urs.cz/item/CS_URS_2025_01/469973123</t>
  </si>
  <si>
    <t>66</t>
  </si>
  <si>
    <t>469981111</t>
  </si>
  <si>
    <t>Přesun hmot pro pomocné stavební práce při elektromotážích</t>
  </si>
  <si>
    <t>-229196316</t>
  </si>
  <si>
    <t>Přesun hmot pro pomocné stavební práce při elektromontážích dopravní vzdálenost do 1 000 m</t>
  </si>
  <si>
    <t>https://podminky.urs.cz/item/CS_URS_2025_01/469981111</t>
  </si>
  <si>
    <t>VRN</t>
  </si>
  <si>
    <t>Vedlejší rozpočtové náklady</t>
  </si>
  <si>
    <t>VRN1</t>
  </si>
  <si>
    <t>Průzkumné, zeměměřičské a projektové práce</t>
  </si>
  <si>
    <t>67</t>
  </si>
  <si>
    <t>013254000</t>
  </si>
  <si>
    <t>Dokumentace skutečného provedení stavby</t>
  </si>
  <si>
    <t>1024</t>
  </si>
  <si>
    <t>-727159382</t>
  </si>
  <si>
    <t>https://podminky.urs.cz/item/CS_URS_2025_01/013254000</t>
  </si>
  <si>
    <t>VRN6</t>
  </si>
  <si>
    <t>Územní vlivy</t>
  </si>
  <si>
    <t>68</t>
  </si>
  <si>
    <t>063002001R</t>
  </si>
  <si>
    <t>Zajištění montážních prací hromosvodu pomocí plošiny, žebříku nebo horolezeckého vybavení přepočtené na 1m hromosvodního vedení na střeše a stěnách objektu</t>
  </si>
  <si>
    <t>1084107245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</si>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</sst>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35" fillId="0" borderId="23" xfId="0" applyFont="1" applyBorder="1" applyAlignment="1" applyProtection="1">
      <alignment horizontal="center" vertical="center"/>
    </xf>
    <xf numFmtId="49" fontId="35" fillId="0" borderId="23" xfId="0" applyNumberFormat="1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left" vertical="center" wrapText="1"/>
    </xf>
    <xf numFmtId="0" fontId="35" fillId="0" borderId="23" xfId="0" applyFont="1" applyBorder="1" applyAlignment="1" applyProtection="1">
      <alignment horizontal="center" vertical="center" wrapText="1"/>
    </xf>
    <xf numFmtId="167" fontId="35" fillId="0" borderId="23" xfId="0" applyNumberFormat="1" applyFont="1" applyBorder="1" applyAlignment="1" applyProtection="1">
      <alignment vertical="center"/>
    </xf>
    <xf numFmtId="4" fontId="35" fillId="2" borderId="23" xfId="0" applyNumberFormat="1" applyFont="1" applyFill="1" applyBorder="1" applyAlignment="1" applyProtection="1">
      <alignment vertical="center"/>
      <protection locked="0"/>
    </xf>
    <xf numFmtId="4" fontId="35" fillId="0" borderId="23" xfId="0" applyNumberFormat="1" applyFont="1" applyBorder="1" applyAlignment="1" applyProtection="1">
      <alignment vertical="center"/>
    </xf>
    <xf numFmtId="0" fontId="36" fillId="0" borderId="4" xfId="0" applyFont="1" applyBorder="1" applyAlignment="1">
      <alignment vertical="center"/>
    </xf>
    <xf numFmtId="0" fontId="35" fillId="2" borderId="15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0" xfId="0" applyFont="1" applyAlignment="1">
      <alignment horizontal="left" vertical="center"/>
    </xf>
    <xf numFmtId="0" fontId="42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4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41" fillId="0" borderId="1" xfId="0" applyFont="1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47" fillId="0" borderId="27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vertical="top"/>
    </xf>
    <xf numFmtId="0" fontId="48" fillId="0" borderId="1" xfId="0" applyFont="1" applyBorder="1" applyAlignment="1" applyProtection="1">
      <alignment horizontal="left" vertical="center"/>
    </xf>
    <xf numFmtId="0" fontId="48" fillId="0" borderId="1" xfId="0" applyFont="1" applyBorder="1" applyAlignment="1" applyProtection="1">
      <alignment horizontal="center" vertical="center"/>
    </xf>
    <xf numFmtId="49" fontId="48" fillId="0" borderId="1" xfId="0" applyNumberFormat="1" applyFont="1" applyBorder="1" applyAlignment="1" applyProtection="1">
      <alignment horizontal="left" vertical="center"/>
    </xf>
    <xf numFmtId="0" fontId="47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41420001" TargetMode="External" /><Relationship Id="rId2" Type="http://schemas.openxmlformats.org/officeDocument/2006/relationships/hyperlink" Target="https://podminky.urs.cz/item/CS_URS_2025_01/741410003" TargetMode="External" /><Relationship Id="rId3" Type="http://schemas.openxmlformats.org/officeDocument/2006/relationships/hyperlink" Target="https://podminky.urs.cz/item/CS_URS_2025_01/741410021" TargetMode="External" /><Relationship Id="rId4" Type="http://schemas.openxmlformats.org/officeDocument/2006/relationships/hyperlink" Target="https://podminky.urs.cz/item/CS_URS_2025_01/741420021" TargetMode="External" /><Relationship Id="rId5" Type="http://schemas.openxmlformats.org/officeDocument/2006/relationships/hyperlink" Target="https://podminky.urs.cz/item/CS_URS_2025_01/741420022" TargetMode="External" /><Relationship Id="rId6" Type="http://schemas.openxmlformats.org/officeDocument/2006/relationships/hyperlink" Target="https://podminky.urs.cz/item/CS_URS_2025_01/741420023" TargetMode="External" /><Relationship Id="rId7" Type="http://schemas.openxmlformats.org/officeDocument/2006/relationships/hyperlink" Target="https://podminky.urs.cz/item/CS_URS_2025_01/741420021" TargetMode="External" /><Relationship Id="rId8" Type="http://schemas.openxmlformats.org/officeDocument/2006/relationships/hyperlink" Target="https://podminky.urs.cz/item/CS_URS_2025_01/741420031" TargetMode="External" /><Relationship Id="rId9" Type="http://schemas.openxmlformats.org/officeDocument/2006/relationships/hyperlink" Target="https://podminky.urs.cz/item/CS_URS_2025_01/741420021" TargetMode="External" /><Relationship Id="rId10" Type="http://schemas.openxmlformats.org/officeDocument/2006/relationships/hyperlink" Target="https://podminky.urs.cz/item/CS_URS_2025_01/741420022" TargetMode="External" /><Relationship Id="rId11" Type="http://schemas.openxmlformats.org/officeDocument/2006/relationships/hyperlink" Target="https://podminky.urs.cz/item/CS_URS_2025_01/741420051" TargetMode="External" /><Relationship Id="rId12" Type="http://schemas.openxmlformats.org/officeDocument/2006/relationships/hyperlink" Target="https://podminky.urs.cz/item/CS_URS_2025_01/741430003" TargetMode="External" /><Relationship Id="rId13" Type="http://schemas.openxmlformats.org/officeDocument/2006/relationships/hyperlink" Target="https://podminky.urs.cz/item/CS_URS_2025_01/741420103" TargetMode="External" /><Relationship Id="rId14" Type="http://schemas.openxmlformats.org/officeDocument/2006/relationships/hyperlink" Target="https://podminky.urs.cz/item/CS_URS_2025_01/741420121" TargetMode="External" /><Relationship Id="rId15" Type="http://schemas.openxmlformats.org/officeDocument/2006/relationships/hyperlink" Target="https://podminky.urs.cz/item/CS_URS_2025_01/741440031" TargetMode="External" /><Relationship Id="rId16" Type="http://schemas.openxmlformats.org/officeDocument/2006/relationships/hyperlink" Target="https://podminky.urs.cz/item/CS_URS_2025_01/741420083" TargetMode="External" /><Relationship Id="rId17" Type="http://schemas.openxmlformats.org/officeDocument/2006/relationships/hyperlink" Target="https://podminky.urs.cz/item/CS_URS_2025_01/460010025" TargetMode="External" /><Relationship Id="rId18" Type="http://schemas.openxmlformats.org/officeDocument/2006/relationships/hyperlink" Target="https://podminky.urs.cz/item/CS_URS_2025_01/460030011" TargetMode="External" /><Relationship Id="rId19" Type="http://schemas.openxmlformats.org/officeDocument/2006/relationships/hyperlink" Target="https://podminky.urs.cz/item/CS_URS_2025_01/460061141" TargetMode="External" /><Relationship Id="rId20" Type="http://schemas.openxmlformats.org/officeDocument/2006/relationships/hyperlink" Target="https://podminky.urs.cz/item/CS_URS_2025_01/460061142" TargetMode="External" /><Relationship Id="rId21" Type="http://schemas.openxmlformats.org/officeDocument/2006/relationships/hyperlink" Target="https://podminky.urs.cz/item/CS_URS_2025_01/460161162" TargetMode="External" /><Relationship Id="rId22" Type="http://schemas.openxmlformats.org/officeDocument/2006/relationships/hyperlink" Target="https://podminky.urs.cz/item/CS_URS_2025_01/460431172" TargetMode="External" /><Relationship Id="rId23" Type="http://schemas.openxmlformats.org/officeDocument/2006/relationships/hyperlink" Target="https://podminky.urs.cz/item/CS_URS_2025_01/460581111" TargetMode="External" /><Relationship Id="rId24" Type="http://schemas.openxmlformats.org/officeDocument/2006/relationships/hyperlink" Target="https://podminky.urs.cz/item/CS_URS_2025_01/460581131" TargetMode="External" /><Relationship Id="rId25" Type="http://schemas.openxmlformats.org/officeDocument/2006/relationships/hyperlink" Target="https://podminky.urs.cz/item/CS_URS_2025_01/460921222" TargetMode="External" /><Relationship Id="rId26" Type="http://schemas.openxmlformats.org/officeDocument/2006/relationships/hyperlink" Target="https://podminky.urs.cz/item/CS_URS_2025_01/468022221" TargetMode="External" /><Relationship Id="rId27" Type="http://schemas.openxmlformats.org/officeDocument/2006/relationships/hyperlink" Target="https://podminky.urs.cz/item/CS_URS_2025_01/469972111" TargetMode="External" /><Relationship Id="rId28" Type="http://schemas.openxmlformats.org/officeDocument/2006/relationships/hyperlink" Target="https://podminky.urs.cz/item/CS_URS_2025_01/469972121" TargetMode="External" /><Relationship Id="rId29" Type="http://schemas.openxmlformats.org/officeDocument/2006/relationships/hyperlink" Target="https://podminky.urs.cz/item/CS_URS_2025_01/469973123" TargetMode="External" /><Relationship Id="rId30" Type="http://schemas.openxmlformats.org/officeDocument/2006/relationships/hyperlink" Target="https://podminky.urs.cz/item/CS_URS_2025_01/469981111" TargetMode="External" /><Relationship Id="rId31" Type="http://schemas.openxmlformats.org/officeDocument/2006/relationships/hyperlink" Target="https://podminky.urs.cz/item/CS_URS_2025_01/013254000" TargetMode="External" /><Relationship Id="rId3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29.28" customHeight="1">
      <c r="B9" s="21"/>
      <c r="C9" s="22"/>
      <c r="D9" s="26" t="s">
        <v>26</v>
      </c>
      <c r="E9" s="22"/>
      <c r="F9" s="22"/>
      <c r="G9" s="22"/>
      <c r="H9" s="22"/>
      <c r="I9" s="22"/>
      <c r="J9" s="22"/>
      <c r="K9" s="34" t="s">
        <v>27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28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29</v>
      </c>
      <c r="AL10" s="22"/>
      <c r="AM10" s="22"/>
      <c r="AN10" s="27" t="s">
        <v>30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31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32</v>
      </c>
      <c r="AL11" s="22"/>
      <c r="AM11" s="22"/>
      <c r="AN11" s="27" t="s">
        <v>33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34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29</v>
      </c>
      <c r="AL13" s="22"/>
      <c r="AM13" s="22"/>
      <c r="AN13" s="35" t="s">
        <v>35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5" t="s">
        <v>35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2" t="s">
        <v>32</v>
      </c>
      <c r="AL14" s="22"/>
      <c r="AM14" s="22"/>
      <c r="AN14" s="35" t="s">
        <v>35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36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29</v>
      </c>
      <c r="AL16" s="22"/>
      <c r="AM16" s="22"/>
      <c r="AN16" s="27" t="s">
        <v>37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38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32</v>
      </c>
      <c r="AL17" s="22"/>
      <c r="AM17" s="22"/>
      <c r="AN17" s="27" t="s">
        <v>39</v>
      </c>
      <c r="AO17" s="22"/>
      <c r="AP17" s="22"/>
      <c r="AQ17" s="22"/>
      <c r="AR17" s="20"/>
      <c r="BE17" s="31"/>
      <c r="BS17" s="17" t="s">
        <v>40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41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29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42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32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40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43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7" t="s">
        <v>44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2"/>
      <c r="AQ25" s="22"/>
      <c r="AR25" s="20"/>
      <c r="BE25" s="31"/>
    </row>
    <row r="26" s="2" customFormat="1" ht="25.92" customHeight="1">
      <c r="A26" s="39"/>
      <c r="B26" s="40"/>
      <c r="C26" s="41"/>
      <c r="D26" s="42" t="s">
        <v>45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1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1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48</v>
      </c>
      <c r="AL28" s="46"/>
      <c r="AM28" s="46"/>
      <c r="AN28" s="46"/>
      <c r="AO28" s="46"/>
      <c r="AP28" s="41"/>
      <c r="AQ28" s="41"/>
      <c r="AR28" s="45"/>
      <c r="BE28" s="31"/>
    </row>
    <row r="29" s="3" customFormat="1" ht="14.4" customHeight="1">
      <c r="A29" s="3"/>
      <c r="B29" s="47"/>
      <c r="C29" s="48"/>
      <c r="D29" s="32" t="s">
        <v>49</v>
      </c>
      <c r="E29" s="48"/>
      <c r="F29" s="32" t="s">
        <v>50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2" t="s">
        <v>51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2" t="s">
        <v>52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2" t="s">
        <v>53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2" t="s">
        <v>54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56</v>
      </c>
      <c r="U35" s="55"/>
      <c r="V35" s="55"/>
      <c r="W35" s="55"/>
      <c r="X35" s="57" t="s">
        <v>57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3" t="s">
        <v>58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2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Hromosvod-POOB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 xml:space="preserve">OBNOVA BLESKOSVODŮ V JIČÍNĚ DLE ČSN EN 62 305 - (1-4) ed.2 -  NEMOCNICE JIČÍN - PAVILON OPERAČNÍCH OBORŮ - POOB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2" t="s">
        <v>22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NEMOCNICE JIČÍN - PAVILON OPERAČNÍCH OBORŮ - POOB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2" t="s">
        <v>24</v>
      </c>
      <c r="AJ47" s="41"/>
      <c r="AK47" s="41"/>
      <c r="AL47" s="41"/>
      <c r="AM47" s="73" t="str">
        <f>IF(AN8= "","",AN8)</f>
        <v>7. 3. 2025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2" t="s">
        <v>28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Královéhradecký kraj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2" t="s">
        <v>36</v>
      </c>
      <c r="AJ49" s="41"/>
      <c r="AK49" s="41"/>
      <c r="AL49" s="41"/>
      <c r="AM49" s="74" t="str">
        <f>IF(E17="","",E17)</f>
        <v xml:space="preserve"> Ing. Josef Ehl</v>
      </c>
      <c r="AN49" s="65"/>
      <c r="AO49" s="65"/>
      <c r="AP49" s="65"/>
      <c r="AQ49" s="41"/>
      <c r="AR49" s="45"/>
      <c r="AS49" s="75" t="s">
        <v>59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2" t="s">
        <v>34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2" t="s">
        <v>41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60</v>
      </c>
      <c r="D52" s="88"/>
      <c r="E52" s="88"/>
      <c r="F52" s="88"/>
      <c r="G52" s="88"/>
      <c r="H52" s="89"/>
      <c r="I52" s="90" t="s">
        <v>61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62</v>
      </c>
      <c r="AH52" s="88"/>
      <c r="AI52" s="88"/>
      <c r="AJ52" s="88"/>
      <c r="AK52" s="88"/>
      <c r="AL52" s="88"/>
      <c r="AM52" s="88"/>
      <c r="AN52" s="90" t="s">
        <v>63</v>
      </c>
      <c r="AO52" s="88"/>
      <c r="AP52" s="88"/>
      <c r="AQ52" s="92" t="s">
        <v>64</v>
      </c>
      <c r="AR52" s="45"/>
      <c r="AS52" s="93" t="s">
        <v>65</v>
      </c>
      <c r="AT52" s="94" t="s">
        <v>66</v>
      </c>
      <c r="AU52" s="94" t="s">
        <v>67</v>
      </c>
      <c r="AV52" s="94" t="s">
        <v>68</v>
      </c>
      <c r="AW52" s="94" t="s">
        <v>69</v>
      </c>
      <c r="AX52" s="94" t="s">
        <v>70</v>
      </c>
      <c r="AY52" s="94" t="s">
        <v>71</v>
      </c>
      <c r="AZ52" s="94" t="s">
        <v>72</v>
      </c>
      <c r="BA52" s="94" t="s">
        <v>73</v>
      </c>
      <c r="BB52" s="94" t="s">
        <v>74</v>
      </c>
      <c r="BC52" s="94" t="s">
        <v>75</v>
      </c>
      <c r="BD52" s="95" t="s">
        <v>76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ROUND(AG55,2)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21</v>
      </c>
      <c r="AR54" s="105"/>
      <c r="AS54" s="106">
        <f>ROUND(AS55,2)</f>
        <v>0</v>
      </c>
      <c r="AT54" s="107">
        <f>ROUND(SUM(AV54:AW54),2)</f>
        <v>0</v>
      </c>
      <c r="AU54" s="108">
        <f>ROUND(AU55,5)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ROUND(AZ55,2)</f>
        <v>0</v>
      </c>
      <c r="BA54" s="107">
        <f>ROUND(BA55,2)</f>
        <v>0</v>
      </c>
      <c r="BB54" s="107">
        <f>ROUND(BB55,2)</f>
        <v>0</v>
      </c>
      <c r="BC54" s="107">
        <f>ROUND(BC55,2)</f>
        <v>0</v>
      </c>
      <c r="BD54" s="109">
        <f>ROUND(BD55,2)</f>
        <v>0</v>
      </c>
      <c r="BE54" s="6"/>
      <c r="BS54" s="110" t="s">
        <v>78</v>
      </c>
      <c r="BT54" s="110" t="s">
        <v>79</v>
      </c>
      <c r="BV54" s="110" t="s">
        <v>80</v>
      </c>
      <c r="BW54" s="110" t="s">
        <v>5</v>
      </c>
      <c r="BX54" s="110" t="s">
        <v>81</v>
      </c>
      <c r="CL54" s="110" t="s">
        <v>19</v>
      </c>
    </row>
    <row r="55" s="7" customFormat="1" ht="50.25" customHeight="1">
      <c r="A55" s="111" t="s">
        <v>82</v>
      </c>
      <c r="B55" s="112"/>
      <c r="C55" s="113"/>
      <c r="D55" s="114" t="s">
        <v>14</v>
      </c>
      <c r="E55" s="114"/>
      <c r="F55" s="114"/>
      <c r="G55" s="114"/>
      <c r="H55" s="114"/>
      <c r="I55" s="115"/>
      <c r="J55" s="114" t="s">
        <v>17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'Hromosvod-POOB - OBNOVA B...'!J28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83</v>
      </c>
      <c r="AR55" s="118"/>
      <c r="AS55" s="119">
        <v>0</v>
      </c>
      <c r="AT55" s="120">
        <f>ROUND(SUM(AV55:AW55),2)</f>
        <v>0</v>
      </c>
      <c r="AU55" s="121">
        <f>'Hromosvod-POOB - OBNOVA B...'!P83</f>
        <v>0</v>
      </c>
      <c r="AV55" s="120">
        <f>'Hromosvod-POOB - OBNOVA B...'!J31</f>
        <v>0</v>
      </c>
      <c r="AW55" s="120">
        <f>'Hromosvod-POOB - OBNOVA B...'!J32</f>
        <v>0</v>
      </c>
      <c r="AX55" s="120">
        <f>'Hromosvod-POOB - OBNOVA B...'!J33</f>
        <v>0</v>
      </c>
      <c r="AY55" s="120">
        <f>'Hromosvod-POOB - OBNOVA B...'!J34</f>
        <v>0</v>
      </c>
      <c r="AZ55" s="120">
        <f>'Hromosvod-POOB - OBNOVA B...'!F31</f>
        <v>0</v>
      </c>
      <c r="BA55" s="120">
        <f>'Hromosvod-POOB - OBNOVA B...'!F32</f>
        <v>0</v>
      </c>
      <c r="BB55" s="120">
        <f>'Hromosvod-POOB - OBNOVA B...'!F33</f>
        <v>0</v>
      </c>
      <c r="BC55" s="120">
        <f>'Hromosvod-POOB - OBNOVA B...'!F34</f>
        <v>0</v>
      </c>
      <c r="BD55" s="122">
        <f>'Hromosvod-POOB - OBNOVA B...'!F35</f>
        <v>0</v>
      </c>
      <c r="BE55" s="7"/>
      <c r="BT55" s="123" t="s">
        <v>84</v>
      </c>
      <c r="BU55" s="123" t="s">
        <v>85</v>
      </c>
      <c r="BV55" s="123" t="s">
        <v>80</v>
      </c>
      <c r="BW55" s="123" t="s">
        <v>5</v>
      </c>
      <c r="BX55" s="123" t="s">
        <v>81</v>
      </c>
      <c r="CL55" s="123" t="s">
        <v>19</v>
      </c>
    </row>
    <row r="56" s="2" customFormat="1" ht="30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/>
      <c r="AJ56" s="41"/>
      <c r="AK56" s="41"/>
      <c r="AL56" s="41"/>
      <c r="AM56" s="41"/>
      <c r="AN56" s="41"/>
      <c r="AO56" s="41"/>
      <c r="AP56" s="41"/>
      <c r="AQ56" s="41"/>
      <c r="AR56" s="45"/>
      <c r="AS56" s="39"/>
      <c r="AT56" s="39"/>
      <c r="AU56" s="39"/>
      <c r="AV56" s="39"/>
      <c r="AW56" s="39"/>
      <c r="AX56" s="39"/>
      <c r="AY56" s="39"/>
      <c r="AZ56" s="39"/>
      <c r="BA56" s="39"/>
      <c r="BB56" s="39"/>
      <c r="BC56" s="39"/>
      <c r="BD56" s="39"/>
      <c r="BE56" s="39"/>
    </row>
    <row r="57" s="2" customFormat="1" ht="6.96" customHeight="1">
      <c r="A57" s="39"/>
      <c r="B57" s="60"/>
      <c r="C57" s="61"/>
      <c r="D57" s="61"/>
      <c r="E57" s="61"/>
      <c r="F57" s="61"/>
      <c r="G57" s="61"/>
      <c r="H57" s="61"/>
      <c r="I57" s="61"/>
      <c r="J57" s="61"/>
      <c r="K57" s="61"/>
      <c r="L57" s="61"/>
      <c r="M57" s="61"/>
      <c r="N57" s="61"/>
      <c r="O57" s="61"/>
      <c r="P57" s="61"/>
      <c r="Q57" s="61"/>
      <c r="R57" s="61"/>
      <c r="S57" s="61"/>
      <c r="T57" s="61"/>
      <c r="U57" s="61"/>
      <c r="V57" s="61"/>
      <c r="W57" s="61"/>
      <c r="X57" s="61"/>
      <c r="Y57" s="61"/>
      <c r="Z57" s="61"/>
      <c r="AA57" s="61"/>
      <c r="AB57" s="61"/>
      <c r="AC57" s="61"/>
      <c r="AD57" s="61"/>
      <c r="AE57" s="61"/>
      <c r="AF57" s="61"/>
      <c r="AG57" s="61"/>
      <c r="AH57" s="61"/>
      <c r="AI57" s="61"/>
      <c r="AJ57" s="61"/>
      <c r="AK57" s="61"/>
      <c r="AL57" s="61"/>
      <c r="AM57" s="61"/>
      <c r="AN57" s="61"/>
      <c r="AO57" s="61"/>
      <c r="AP57" s="61"/>
      <c r="AQ57" s="6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</sheetData>
  <sheetProtection sheet="1" formatColumns="0" formatRows="0" objects="1" scenarios="1" spinCount="100000" saltValue="XOpFWVd/25O7YTwCEnD3SYw0mJUXdL3+fsTesTN/bOB0GKeUm6fuko3Zomz0Ep0XPgjiwbddj3zYT5sc3rPJZA==" hashValue="pmuhq08/06heeL0JaGykgfhhlAsGwAw9REUN6DMXj46MRQbfRlEfYT3q+BjElySIp6zxn8TFIDjuuTmORetX0Q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Hromosvod-POOB - OBNOVA B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5</v>
      </c>
    </row>
    <row r="3" s="1" customFormat="1" ht="6.96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0"/>
      <c r="AT3" s="17" t="s">
        <v>86</v>
      </c>
    </row>
    <row r="4" s="1" customFormat="1" ht="24.96" customHeight="1">
      <c r="B4" s="20"/>
      <c r="D4" s="126" t="s">
        <v>87</v>
      </c>
      <c r="L4" s="20"/>
      <c r="M4" s="127" t="s">
        <v>10</v>
      </c>
      <c r="AT4" s="17" t="s">
        <v>4</v>
      </c>
    </row>
    <row r="5" s="1" customFormat="1" ht="6.96" customHeight="1">
      <c r="B5" s="20"/>
      <c r="L5" s="20"/>
    </row>
    <row r="6" s="2" customFormat="1" ht="12" customHeight="1">
      <c r="A6" s="39"/>
      <c r="B6" s="45"/>
      <c r="C6" s="39"/>
      <c r="D6" s="128" t="s">
        <v>16</v>
      </c>
      <c r="E6" s="39"/>
      <c r="F6" s="39"/>
      <c r="G6" s="39"/>
      <c r="H6" s="39"/>
      <c r="I6" s="39"/>
      <c r="J6" s="39"/>
      <c r="K6" s="39"/>
      <c r="L6" s="129"/>
      <c r="S6" s="39"/>
      <c r="T6" s="39"/>
      <c r="U6" s="39"/>
      <c r="V6" s="39"/>
      <c r="W6" s="39"/>
      <c r="X6" s="39"/>
      <c r="Y6" s="39"/>
      <c r="Z6" s="39"/>
      <c r="AA6" s="39"/>
      <c r="AB6" s="39"/>
      <c r="AC6" s="39"/>
      <c r="AD6" s="39"/>
      <c r="AE6" s="39"/>
    </row>
    <row r="7" s="2" customFormat="1" ht="45" customHeight="1">
      <c r="A7" s="39"/>
      <c r="B7" s="45"/>
      <c r="C7" s="39"/>
      <c r="D7" s="39"/>
      <c r="E7" s="130" t="s">
        <v>17</v>
      </c>
      <c r="F7" s="39"/>
      <c r="G7" s="39"/>
      <c r="H7" s="39"/>
      <c r="I7" s="39"/>
      <c r="J7" s="39"/>
      <c r="K7" s="39"/>
      <c r="L7" s="12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</row>
    <row r="8" s="2" customFormat="1">
      <c r="A8" s="39"/>
      <c r="B8" s="45"/>
      <c r="C8" s="39"/>
      <c r="D8" s="39"/>
      <c r="E8" s="39"/>
      <c r="F8" s="39"/>
      <c r="G8" s="39"/>
      <c r="H8" s="39"/>
      <c r="I8" s="39"/>
      <c r="J8" s="39"/>
      <c r="K8" s="39"/>
      <c r="L8" s="12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2" customHeight="1">
      <c r="A9" s="39"/>
      <c r="B9" s="45"/>
      <c r="C9" s="39"/>
      <c r="D9" s="128" t="s">
        <v>18</v>
      </c>
      <c r="E9" s="39"/>
      <c r="F9" s="131" t="s">
        <v>19</v>
      </c>
      <c r="G9" s="39"/>
      <c r="H9" s="39"/>
      <c r="I9" s="128" t="s">
        <v>20</v>
      </c>
      <c r="J9" s="131" t="s">
        <v>21</v>
      </c>
      <c r="K9" s="39"/>
      <c r="L9" s="12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28" t="s">
        <v>22</v>
      </c>
      <c r="E10" s="39"/>
      <c r="F10" s="131" t="s">
        <v>23</v>
      </c>
      <c r="G10" s="39"/>
      <c r="H10" s="39"/>
      <c r="I10" s="128" t="s">
        <v>24</v>
      </c>
      <c r="J10" s="132" t="str">
        <f>'Rekapitulace stavby'!AN8</f>
        <v>7. 3. 2025</v>
      </c>
      <c r="K10" s="39"/>
      <c r="L10" s="12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21.84" customHeight="1">
      <c r="A11" s="39"/>
      <c r="B11" s="45"/>
      <c r="C11" s="39"/>
      <c r="D11" s="133" t="s">
        <v>26</v>
      </c>
      <c r="E11" s="39"/>
      <c r="F11" s="134" t="s">
        <v>27</v>
      </c>
      <c r="G11" s="39"/>
      <c r="H11" s="39"/>
      <c r="I11" s="39"/>
      <c r="J11" s="39"/>
      <c r="K11" s="39"/>
      <c r="L11" s="12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28" t="s">
        <v>28</v>
      </c>
      <c r="E12" s="39"/>
      <c r="F12" s="39"/>
      <c r="G12" s="39"/>
      <c r="H12" s="39"/>
      <c r="I12" s="128" t="s">
        <v>29</v>
      </c>
      <c r="J12" s="131" t="s">
        <v>30</v>
      </c>
      <c r="K12" s="39"/>
      <c r="L12" s="12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8" customHeight="1">
      <c r="A13" s="39"/>
      <c r="B13" s="45"/>
      <c r="C13" s="39"/>
      <c r="D13" s="39"/>
      <c r="E13" s="131" t="s">
        <v>31</v>
      </c>
      <c r="F13" s="39"/>
      <c r="G13" s="39"/>
      <c r="H13" s="39"/>
      <c r="I13" s="128" t="s">
        <v>32</v>
      </c>
      <c r="J13" s="131" t="s">
        <v>33</v>
      </c>
      <c r="K13" s="39"/>
      <c r="L13" s="12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6.96" customHeight="1">
      <c r="A14" s="39"/>
      <c r="B14" s="45"/>
      <c r="C14" s="39"/>
      <c r="D14" s="39"/>
      <c r="E14" s="39"/>
      <c r="F14" s="39"/>
      <c r="G14" s="39"/>
      <c r="H14" s="39"/>
      <c r="I14" s="39"/>
      <c r="J14" s="39"/>
      <c r="K14" s="39"/>
      <c r="L14" s="12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2" customHeight="1">
      <c r="A15" s="39"/>
      <c r="B15" s="45"/>
      <c r="C15" s="39"/>
      <c r="D15" s="128" t="s">
        <v>34</v>
      </c>
      <c r="E15" s="39"/>
      <c r="F15" s="39"/>
      <c r="G15" s="39"/>
      <c r="H15" s="39"/>
      <c r="I15" s="128" t="s">
        <v>29</v>
      </c>
      <c r="J15" s="33" t="str">
        <f>'Rekapitulace stavby'!AN13</f>
        <v>Vyplň údaj</v>
      </c>
      <c r="K15" s="39"/>
      <c r="L15" s="12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8" customHeight="1">
      <c r="A16" s="39"/>
      <c r="B16" s="45"/>
      <c r="C16" s="39"/>
      <c r="D16" s="39"/>
      <c r="E16" s="33" t="str">
        <f>'Rekapitulace stavby'!E14</f>
        <v>Vyplň údaj</v>
      </c>
      <c r="F16" s="131"/>
      <c r="G16" s="131"/>
      <c r="H16" s="131"/>
      <c r="I16" s="128" t="s">
        <v>32</v>
      </c>
      <c r="J16" s="33" t="str">
        <f>'Rekapitulace stavby'!AN14</f>
        <v>Vyplň údaj</v>
      </c>
      <c r="K16" s="39"/>
      <c r="L16" s="12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6.96" customHeight="1">
      <c r="A17" s="39"/>
      <c r="B17" s="45"/>
      <c r="C17" s="39"/>
      <c r="D17" s="39"/>
      <c r="E17" s="39"/>
      <c r="F17" s="39"/>
      <c r="G17" s="39"/>
      <c r="H17" s="39"/>
      <c r="I17" s="39"/>
      <c r="J17" s="39"/>
      <c r="K17" s="39"/>
      <c r="L17" s="12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2" customHeight="1">
      <c r="A18" s="39"/>
      <c r="B18" s="45"/>
      <c r="C18" s="39"/>
      <c r="D18" s="128" t="s">
        <v>36</v>
      </c>
      <c r="E18" s="39"/>
      <c r="F18" s="39"/>
      <c r="G18" s="39"/>
      <c r="H18" s="39"/>
      <c r="I18" s="128" t="s">
        <v>29</v>
      </c>
      <c r="J18" s="131" t="s">
        <v>37</v>
      </c>
      <c r="K18" s="39"/>
      <c r="L18" s="12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8" customHeight="1">
      <c r="A19" s="39"/>
      <c r="B19" s="45"/>
      <c r="C19" s="39"/>
      <c r="D19" s="39"/>
      <c r="E19" s="131" t="s">
        <v>38</v>
      </c>
      <c r="F19" s="39"/>
      <c r="G19" s="39"/>
      <c r="H19" s="39"/>
      <c r="I19" s="128" t="s">
        <v>32</v>
      </c>
      <c r="J19" s="131" t="s">
        <v>39</v>
      </c>
      <c r="K19" s="39"/>
      <c r="L19" s="12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6.96" customHeight="1">
      <c r="A20" s="39"/>
      <c r="B20" s="45"/>
      <c r="C20" s="39"/>
      <c r="D20" s="39"/>
      <c r="E20" s="39"/>
      <c r="F20" s="39"/>
      <c r="G20" s="39"/>
      <c r="H20" s="39"/>
      <c r="I20" s="39"/>
      <c r="J20" s="39"/>
      <c r="K20" s="39"/>
      <c r="L20" s="12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2" customHeight="1">
      <c r="A21" s="39"/>
      <c r="B21" s="45"/>
      <c r="C21" s="39"/>
      <c r="D21" s="128" t="s">
        <v>41</v>
      </c>
      <c r="E21" s="39"/>
      <c r="F21" s="39"/>
      <c r="G21" s="39"/>
      <c r="H21" s="39"/>
      <c r="I21" s="128" t="s">
        <v>29</v>
      </c>
      <c r="J21" s="131" t="str">
        <f>IF('Rekapitulace stavby'!AN19="","",'Rekapitulace stavby'!AN19)</f>
        <v/>
      </c>
      <c r="K21" s="39"/>
      <c r="L21" s="12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8" customHeight="1">
      <c r="A22" s="39"/>
      <c r="B22" s="45"/>
      <c r="C22" s="39"/>
      <c r="D22" s="39"/>
      <c r="E22" s="131" t="str">
        <f>IF('Rekapitulace stavby'!E20="","",'Rekapitulace stavby'!E20)</f>
        <v xml:space="preserve"> </v>
      </c>
      <c r="F22" s="39"/>
      <c r="G22" s="39"/>
      <c r="H22" s="39"/>
      <c r="I22" s="128" t="s">
        <v>32</v>
      </c>
      <c r="J22" s="131" t="str">
        <f>IF('Rekapitulace stavby'!AN20="","",'Rekapitulace stavby'!AN20)</f>
        <v/>
      </c>
      <c r="K22" s="39"/>
      <c r="L22" s="12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6.96" customHeight="1">
      <c r="A23" s="39"/>
      <c r="B23" s="45"/>
      <c r="C23" s="39"/>
      <c r="D23" s="39"/>
      <c r="E23" s="39"/>
      <c r="F23" s="39"/>
      <c r="G23" s="39"/>
      <c r="H23" s="39"/>
      <c r="I23" s="39"/>
      <c r="J23" s="39"/>
      <c r="K23" s="39"/>
      <c r="L23" s="12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2" customHeight="1">
      <c r="A24" s="39"/>
      <c r="B24" s="45"/>
      <c r="C24" s="39"/>
      <c r="D24" s="128" t="s">
        <v>43</v>
      </c>
      <c r="E24" s="39"/>
      <c r="F24" s="39"/>
      <c r="G24" s="39"/>
      <c r="H24" s="39"/>
      <c r="I24" s="39"/>
      <c r="J24" s="39"/>
      <c r="K24" s="39"/>
      <c r="L24" s="12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8" customFormat="1" ht="71.25" customHeight="1">
      <c r="A25" s="135"/>
      <c r="B25" s="136"/>
      <c r="C25" s="135"/>
      <c r="D25" s="135"/>
      <c r="E25" s="137" t="s">
        <v>44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9"/>
      <c r="B26" s="45"/>
      <c r="C26" s="39"/>
      <c r="D26" s="39"/>
      <c r="E26" s="39"/>
      <c r="F26" s="39"/>
      <c r="G26" s="39"/>
      <c r="H26" s="39"/>
      <c r="I26" s="39"/>
      <c r="J26" s="39"/>
      <c r="K26" s="39"/>
      <c r="L26" s="12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139"/>
      <c r="E27" s="139"/>
      <c r="F27" s="139"/>
      <c r="G27" s="139"/>
      <c r="H27" s="139"/>
      <c r="I27" s="139"/>
      <c r="J27" s="139"/>
      <c r="K27" s="139"/>
      <c r="L27" s="12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25.44" customHeight="1">
      <c r="A28" s="39"/>
      <c r="B28" s="45"/>
      <c r="C28" s="39"/>
      <c r="D28" s="140" t="s">
        <v>45</v>
      </c>
      <c r="E28" s="39"/>
      <c r="F28" s="39"/>
      <c r="G28" s="39"/>
      <c r="H28" s="39"/>
      <c r="I28" s="39"/>
      <c r="J28" s="141">
        <f>ROUND(J83, 2)</f>
        <v>0</v>
      </c>
      <c r="K28" s="39"/>
      <c r="L28" s="12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39"/>
      <c r="E29" s="139"/>
      <c r="F29" s="139"/>
      <c r="G29" s="139"/>
      <c r="H29" s="139"/>
      <c r="I29" s="139"/>
      <c r="J29" s="139"/>
      <c r="K29" s="139"/>
      <c r="L29" s="12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14.4" customHeight="1">
      <c r="A30" s="39"/>
      <c r="B30" s="45"/>
      <c r="C30" s="39"/>
      <c r="D30" s="39"/>
      <c r="E30" s="39"/>
      <c r="F30" s="142" t="s">
        <v>47</v>
      </c>
      <c r="G30" s="39"/>
      <c r="H30" s="39"/>
      <c r="I30" s="142" t="s">
        <v>46</v>
      </c>
      <c r="J30" s="142" t="s">
        <v>48</v>
      </c>
      <c r="K30" s="39"/>
      <c r="L30" s="12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14.4" customHeight="1">
      <c r="A31" s="39"/>
      <c r="B31" s="45"/>
      <c r="C31" s="39"/>
      <c r="D31" s="143" t="s">
        <v>49</v>
      </c>
      <c r="E31" s="128" t="s">
        <v>50</v>
      </c>
      <c r="F31" s="144">
        <f>ROUND((SUM(BE83:BE289)),  2)</f>
        <v>0</v>
      </c>
      <c r="G31" s="39"/>
      <c r="H31" s="39"/>
      <c r="I31" s="145">
        <v>0.20999999999999999</v>
      </c>
      <c r="J31" s="144">
        <f>ROUND(((SUM(BE83:BE289))*I31),  2)</f>
        <v>0</v>
      </c>
      <c r="K31" s="39"/>
      <c r="L31" s="12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128" t="s">
        <v>51</v>
      </c>
      <c r="F32" s="144">
        <f>ROUND((SUM(BF83:BF289)),  2)</f>
        <v>0</v>
      </c>
      <c r="G32" s="39"/>
      <c r="H32" s="39"/>
      <c r="I32" s="145">
        <v>0.12</v>
      </c>
      <c r="J32" s="144">
        <f>ROUND(((SUM(BF83:BF289))*I32),  2)</f>
        <v>0</v>
      </c>
      <c r="K32" s="39"/>
      <c r="L32" s="12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hidden="1" s="2" customFormat="1" ht="14.4" customHeight="1">
      <c r="A33" s="39"/>
      <c r="B33" s="45"/>
      <c r="C33" s="39"/>
      <c r="D33" s="39"/>
      <c r="E33" s="128" t="s">
        <v>52</v>
      </c>
      <c r="F33" s="144">
        <f>ROUND((SUM(BG83:BG289)),  2)</f>
        <v>0</v>
      </c>
      <c r="G33" s="39"/>
      <c r="H33" s="39"/>
      <c r="I33" s="145">
        <v>0.20999999999999999</v>
      </c>
      <c r="J33" s="144">
        <f>0</f>
        <v>0</v>
      </c>
      <c r="K33" s="39"/>
      <c r="L33" s="12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hidden="1" s="2" customFormat="1" ht="14.4" customHeight="1">
      <c r="A34" s="39"/>
      <c r="B34" s="45"/>
      <c r="C34" s="39"/>
      <c r="D34" s="39"/>
      <c r="E34" s="128" t="s">
        <v>53</v>
      </c>
      <c r="F34" s="144">
        <f>ROUND((SUM(BH83:BH289)),  2)</f>
        <v>0</v>
      </c>
      <c r="G34" s="39"/>
      <c r="H34" s="39"/>
      <c r="I34" s="145">
        <v>0.12</v>
      </c>
      <c r="J34" s="144">
        <f>0</f>
        <v>0</v>
      </c>
      <c r="K34" s="39"/>
      <c r="L34" s="12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28" t="s">
        <v>54</v>
      </c>
      <c r="F35" s="144">
        <f>ROUND((SUM(BI83:BI289)),  2)</f>
        <v>0</v>
      </c>
      <c r="G35" s="39"/>
      <c r="H35" s="39"/>
      <c r="I35" s="145">
        <v>0</v>
      </c>
      <c r="J35" s="144">
        <f>0</f>
        <v>0</v>
      </c>
      <c r="K35" s="39"/>
      <c r="L35" s="12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6.96" customHeight="1">
      <c r="A36" s="39"/>
      <c r="B36" s="45"/>
      <c r="C36" s="39"/>
      <c r="D36" s="39"/>
      <c r="E36" s="39"/>
      <c r="F36" s="39"/>
      <c r="G36" s="39"/>
      <c r="H36" s="39"/>
      <c r="I36" s="39"/>
      <c r="J36" s="39"/>
      <c r="K36" s="39"/>
      <c r="L36" s="12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25.44" customHeight="1">
      <c r="A37" s="39"/>
      <c r="B37" s="45"/>
      <c r="C37" s="146"/>
      <c r="D37" s="147" t="s">
        <v>55</v>
      </c>
      <c r="E37" s="148"/>
      <c r="F37" s="148"/>
      <c r="G37" s="149" t="s">
        <v>56</v>
      </c>
      <c r="H37" s="150" t="s">
        <v>57</v>
      </c>
      <c r="I37" s="148"/>
      <c r="J37" s="151">
        <f>SUM(J28:J35)</f>
        <v>0</v>
      </c>
      <c r="K37" s="152"/>
      <c r="L37" s="12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153"/>
      <c r="C38" s="154"/>
      <c r="D38" s="154"/>
      <c r="E38" s="154"/>
      <c r="F38" s="154"/>
      <c r="G38" s="154"/>
      <c r="H38" s="154"/>
      <c r="I38" s="154"/>
      <c r="J38" s="154"/>
      <c r="K38" s="154"/>
      <c r="L38" s="12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42" s="2" customFormat="1" ht="6.96" customHeight="1">
      <c r="A42" s="39"/>
      <c r="B42" s="155"/>
      <c r="C42" s="156"/>
      <c r="D42" s="156"/>
      <c r="E42" s="156"/>
      <c r="F42" s="156"/>
      <c r="G42" s="156"/>
      <c r="H42" s="156"/>
      <c r="I42" s="156"/>
      <c r="J42" s="156"/>
      <c r="K42" s="156"/>
      <c r="L42" s="12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2" customFormat="1" ht="24.96" customHeight="1">
      <c r="A43" s="39"/>
      <c r="B43" s="40"/>
      <c r="C43" s="23" t="s">
        <v>88</v>
      </c>
      <c r="D43" s="41"/>
      <c r="E43" s="41"/>
      <c r="F43" s="41"/>
      <c r="G43" s="41"/>
      <c r="H43" s="41"/>
      <c r="I43" s="41"/>
      <c r="J43" s="41"/>
      <c r="K43" s="41"/>
      <c r="L43" s="12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</row>
    <row r="44" s="2" customFormat="1" ht="6.96" customHeight="1">
      <c r="A44" s="39"/>
      <c r="B44" s="40"/>
      <c r="C44" s="41"/>
      <c r="D44" s="41"/>
      <c r="E44" s="41"/>
      <c r="F44" s="41"/>
      <c r="G44" s="41"/>
      <c r="H44" s="41"/>
      <c r="I44" s="41"/>
      <c r="J44" s="41"/>
      <c r="K44" s="41"/>
      <c r="L44" s="12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12" customHeight="1">
      <c r="A45" s="39"/>
      <c r="B45" s="40"/>
      <c r="C45" s="32" t="s">
        <v>16</v>
      </c>
      <c r="D45" s="41"/>
      <c r="E45" s="41"/>
      <c r="F45" s="41"/>
      <c r="G45" s="41"/>
      <c r="H45" s="41"/>
      <c r="I45" s="41"/>
      <c r="J45" s="41"/>
      <c r="K45" s="41"/>
      <c r="L45" s="12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45" customHeight="1">
      <c r="A46" s="39"/>
      <c r="B46" s="40"/>
      <c r="C46" s="41"/>
      <c r="D46" s="41"/>
      <c r="E46" s="70" t="str">
        <f>E7</f>
        <v xml:space="preserve">OBNOVA BLESKOSVODŮ V JIČÍNĚ DLE ČSN EN 62 305 - (1-4) ed.2 -  NEMOCNICE JIČÍN - PAVILON OPERAČNÍCH OBORŮ - POOB</v>
      </c>
      <c r="F46" s="41"/>
      <c r="G46" s="41"/>
      <c r="H46" s="41"/>
      <c r="I46" s="41"/>
      <c r="J46" s="41"/>
      <c r="K46" s="41"/>
      <c r="L46" s="12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6.96" customHeight="1">
      <c r="A47" s="39"/>
      <c r="B47" s="40"/>
      <c r="C47" s="41"/>
      <c r="D47" s="41"/>
      <c r="E47" s="41"/>
      <c r="F47" s="41"/>
      <c r="G47" s="41"/>
      <c r="H47" s="41"/>
      <c r="I47" s="41"/>
      <c r="J47" s="41"/>
      <c r="K47" s="41"/>
      <c r="L47" s="12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2" customHeight="1">
      <c r="A48" s="39"/>
      <c r="B48" s="40"/>
      <c r="C48" s="32" t="s">
        <v>22</v>
      </c>
      <c r="D48" s="41"/>
      <c r="E48" s="41"/>
      <c r="F48" s="27" t="str">
        <f>F10</f>
        <v xml:space="preserve"> NEMOCNICE JIČÍN - PAVILON OPERAČNÍCH OBORŮ - POOB</v>
      </c>
      <c r="G48" s="41"/>
      <c r="H48" s="41"/>
      <c r="I48" s="32" t="s">
        <v>24</v>
      </c>
      <c r="J48" s="73" t="str">
        <f>IF(J10="","",J10)</f>
        <v>7. 3. 2025</v>
      </c>
      <c r="K48" s="41"/>
      <c r="L48" s="12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6.96" customHeight="1">
      <c r="A49" s="39"/>
      <c r="B49" s="40"/>
      <c r="C49" s="41"/>
      <c r="D49" s="41"/>
      <c r="E49" s="41"/>
      <c r="F49" s="41"/>
      <c r="G49" s="41"/>
      <c r="H49" s="41"/>
      <c r="I49" s="41"/>
      <c r="J49" s="41"/>
      <c r="K49" s="41"/>
      <c r="L49" s="12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5.15" customHeight="1">
      <c r="A50" s="39"/>
      <c r="B50" s="40"/>
      <c r="C50" s="32" t="s">
        <v>28</v>
      </c>
      <c r="D50" s="41"/>
      <c r="E50" s="41"/>
      <c r="F50" s="27" t="str">
        <f>E13</f>
        <v xml:space="preserve"> Královéhradecký kraj</v>
      </c>
      <c r="G50" s="41"/>
      <c r="H50" s="41"/>
      <c r="I50" s="32" t="s">
        <v>36</v>
      </c>
      <c r="J50" s="37" t="str">
        <f>E19</f>
        <v xml:space="preserve"> Ing. Josef Ehl</v>
      </c>
      <c r="K50" s="41"/>
      <c r="L50" s="12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15.15" customHeight="1">
      <c r="A51" s="39"/>
      <c r="B51" s="40"/>
      <c r="C51" s="32" t="s">
        <v>34</v>
      </c>
      <c r="D51" s="41"/>
      <c r="E51" s="41"/>
      <c r="F51" s="27" t="str">
        <f>IF(E16="","",E16)</f>
        <v>Vyplň údaj</v>
      </c>
      <c r="G51" s="41"/>
      <c r="H51" s="41"/>
      <c r="I51" s="32" t="s">
        <v>41</v>
      </c>
      <c r="J51" s="37" t="str">
        <f>E22</f>
        <v xml:space="preserve"> </v>
      </c>
      <c r="K51" s="41"/>
      <c r="L51" s="12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0.32" customHeight="1">
      <c r="A52" s="39"/>
      <c r="B52" s="40"/>
      <c r="C52" s="41"/>
      <c r="D52" s="41"/>
      <c r="E52" s="41"/>
      <c r="F52" s="41"/>
      <c r="G52" s="41"/>
      <c r="H52" s="41"/>
      <c r="I52" s="41"/>
      <c r="J52" s="41"/>
      <c r="K52" s="41"/>
      <c r="L52" s="129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29.28" customHeight="1">
      <c r="A53" s="39"/>
      <c r="B53" s="40"/>
      <c r="C53" s="157" t="s">
        <v>89</v>
      </c>
      <c r="D53" s="158"/>
      <c r="E53" s="158"/>
      <c r="F53" s="158"/>
      <c r="G53" s="158"/>
      <c r="H53" s="158"/>
      <c r="I53" s="158"/>
      <c r="J53" s="159" t="s">
        <v>90</v>
      </c>
      <c r="K53" s="158"/>
      <c r="L53" s="12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0.32" customHeight="1">
      <c r="A54" s="39"/>
      <c r="B54" s="40"/>
      <c r="C54" s="41"/>
      <c r="D54" s="41"/>
      <c r="E54" s="41"/>
      <c r="F54" s="41"/>
      <c r="G54" s="41"/>
      <c r="H54" s="41"/>
      <c r="I54" s="41"/>
      <c r="J54" s="41"/>
      <c r="K54" s="41"/>
      <c r="L54" s="129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2.8" customHeight="1">
      <c r="A55" s="39"/>
      <c r="B55" s="40"/>
      <c r="C55" s="160" t="s">
        <v>77</v>
      </c>
      <c r="D55" s="41"/>
      <c r="E55" s="41"/>
      <c r="F55" s="41"/>
      <c r="G55" s="41"/>
      <c r="H55" s="41"/>
      <c r="I55" s="41"/>
      <c r="J55" s="103">
        <f>J83</f>
        <v>0</v>
      </c>
      <c r="K55" s="41"/>
      <c r="L55" s="129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  <c r="AU55" s="17" t="s">
        <v>91</v>
      </c>
    </row>
    <row r="56" s="9" customFormat="1" ht="24.96" customHeight="1">
      <c r="A56" s="9"/>
      <c r="B56" s="161"/>
      <c r="C56" s="162"/>
      <c r="D56" s="163" t="s">
        <v>92</v>
      </c>
      <c r="E56" s="164"/>
      <c r="F56" s="164"/>
      <c r="G56" s="164"/>
      <c r="H56" s="164"/>
      <c r="I56" s="164"/>
      <c r="J56" s="165">
        <f>J84</f>
        <v>0</v>
      </c>
      <c r="K56" s="162"/>
      <c r="L56" s="166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7"/>
      <c r="C57" s="168"/>
      <c r="D57" s="169" t="s">
        <v>93</v>
      </c>
      <c r="E57" s="170"/>
      <c r="F57" s="170"/>
      <c r="G57" s="170"/>
      <c r="H57" s="170"/>
      <c r="I57" s="170"/>
      <c r="J57" s="171">
        <f>J85</f>
        <v>0</v>
      </c>
      <c r="K57" s="168"/>
      <c r="L57" s="172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4.88" customHeight="1">
      <c r="A58" s="10"/>
      <c r="B58" s="167"/>
      <c r="C58" s="168"/>
      <c r="D58" s="169" t="s">
        <v>94</v>
      </c>
      <c r="E58" s="170"/>
      <c r="F58" s="170"/>
      <c r="G58" s="170"/>
      <c r="H58" s="170"/>
      <c r="I58" s="170"/>
      <c r="J58" s="171">
        <f>J86</f>
        <v>0</v>
      </c>
      <c r="K58" s="168"/>
      <c r="L58" s="172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4.88" customHeight="1">
      <c r="A59" s="10"/>
      <c r="B59" s="167"/>
      <c r="C59" s="168"/>
      <c r="D59" s="169" t="s">
        <v>95</v>
      </c>
      <c r="E59" s="170"/>
      <c r="F59" s="170"/>
      <c r="G59" s="170"/>
      <c r="H59" s="170"/>
      <c r="I59" s="170"/>
      <c r="J59" s="171">
        <f>J210</f>
        <v>0</v>
      </c>
      <c r="K59" s="168"/>
      <c r="L59" s="172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4.88" customHeight="1">
      <c r="A60" s="10"/>
      <c r="B60" s="167"/>
      <c r="C60" s="168"/>
      <c r="D60" s="169" t="s">
        <v>96</v>
      </c>
      <c r="E60" s="170"/>
      <c r="F60" s="170"/>
      <c r="G60" s="170"/>
      <c r="H60" s="170"/>
      <c r="I60" s="170"/>
      <c r="J60" s="171">
        <f>J218</f>
        <v>0</v>
      </c>
      <c r="K60" s="168"/>
      <c r="L60" s="172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9" customFormat="1" ht="24.96" customHeight="1">
      <c r="A61" s="9"/>
      <c r="B61" s="161"/>
      <c r="C61" s="162"/>
      <c r="D61" s="163" t="s">
        <v>97</v>
      </c>
      <c r="E61" s="164"/>
      <c r="F61" s="164"/>
      <c r="G61" s="164"/>
      <c r="H61" s="164"/>
      <c r="I61" s="164"/>
      <c r="J61" s="165">
        <f>J223</f>
        <v>0</v>
      </c>
      <c r="K61" s="162"/>
      <c r="L61" s="166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67"/>
      <c r="C62" s="168"/>
      <c r="D62" s="169" t="s">
        <v>98</v>
      </c>
      <c r="E62" s="170"/>
      <c r="F62" s="170"/>
      <c r="G62" s="170"/>
      <c r="H62" s="170"/>
      <c r="I62" s="170"/>
      <c r="J62" s="171">
        <f>J224</f>
        <v>0</v>
      </c>
      <c r="K62" s="168"/>
      <c r="L62" s="17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1"/>
      <c r="C63" s="162"/>
      <c r="D63" s="163" t="s">
        <v>99</v>
      </c>
      <c r="E63" s="164"/>
      <c r="F63" s="164"/>
      <c r="G63" s="164"/>
      <c r="H63" s="164"/>
      <c r="I63" s="164"/>
      <c r="J63" s="165">
        <f>J282</f>
        <v>0</v>
      </c>
      <c r="K63" s="162"/>
      <c r="L63" s="166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10" customFormat="1" ht="19.92" customHeight="1">
      <c r="A64" s="10"/>
      <c r="B64" s="167"/>
      <c r="C64" s="168"/>
      <c r="D64" s="169" t="s">
        <v>100</v>
      </c>
      <c r="E64" s="170"/>
      <c r="F64" s="170"/>
      <c r="G64" s="170"/>
      <c r="H64" s="170"/>
      <c r="I64" s="170"/>
      <c r="J64" s="171">
        <f>J283</f>
        <v>0</v>
      </c>
      <c r="K64" s="168"/>
      <c r="L64" s="17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67"/>
      <c r="C65" s="168"/>
      <c r="D65" s="169" t="s">
        <v>101</v>
      </c>
      <c r="E65" s="170"/>
      <c r="F65" s="170"/>
      <c r="G65" s="170"/>
      <c r="H65" s="170"/>
      <c r="I65" s="170"/>
      <c r="J65" s="171">
        <f>J287</f>
        <v>0</v>
      </c>
      <c r="K65" s="168"/>
      <c r="L65" s="17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29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29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29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3" t="s">
        <v>102</v>
      </c>
      <c r="D72" s="41"/>
      <c r="E72" s="41"/>
      <c r="F72" s="41"/>
      <c r="G72" s="41"/>
      <c r="H72" s="41"/>
      <c r="I72" s="41"/>
      <c r="J72" s="41"/>
      <c r="K72" s="41"/>
      <c r="L72" s="129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29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2" t="s">
        <v>16</v>
      </c>
      <c r="D74" s="41"/>
      <c r="E74" s="41"/>
      <c r="F74" s="41"/>
      <c r="G74" s="41"/>
      <c r="H74" s="41"/>
      <c r="I74" s="41"/>
      <c r="J74" s="41"/>
      <c r="K74" s="41"/>
      <c r="L74" s="129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45" customHeight="1">
      <c r="A75" s="39"/>
      <c r="B75" s="40"/>
      <c r="C75" s="41"/>
      <c r="D75" s="41"/>
      <c r="E75" s="70" t="str">
        <f>E7</f>
        <v xml:space="preserve">OBNOVA BLESKOSVODŮ V JIČÍNĚ DLE ČSN EN 62 305 - (1-4) ed.2 -  NEMOCNICE JIČÍN - PAVILON OPERAČNÍCH OBORŮ - POOB</v>
      </c>
      <c r="F75" s="41"/>
      <c r="G75" s="41"/>
      <c r="H75" s="41"/>
      <c r="I75" s="41"/>
      <c r="J75" s="41"/>
      <c r="K75" s="41"/>
      <c r="L75" s="129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2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2" t="s">
        <v>22</v>
      </c>
      <c r="D77" s="41"/>
      <c r="E77" s="41"/>
      <c r="F77" s="27" t="str">
        <f>F10</f>
        <v xml:space="preserve"> NEMOCNICE JIČÍN - PAVILON OPERAČNÍCH OBORŮ - POOB</v>
      </c>
      <c r="G77" s="41"/>
      <c r="H77" s="41"/>
      <c r="I77" s="32" t="s">
        <v>24</v>
      </c>
      <c r="J77" s="73" t="str">
        <f>IF(J10="","",J10)</f>
        <v>7. 3. 2025</v>
      </c>
      <c r="K77" s="41"/>
      <c r="L77" s="12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29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2" t="s">
        <v>28</v>
      </c>
      <c r="D79" s="41"/>
      <c r="E79" s="41"/>
      <c r="F79" s="27" t="str">
        <f>E13</f>
        <v xml:space="preserve"> Královéhradecký kraj</v>
      </c>
      <c r="G79" s="41"/>
      <c r="H79" s="41"/>
      <c r="I79" s="32" t="s">
        <v>36</v>
      </c>
      <c r="J79" s="37" t="str">
        <f>E19</f>
        <v xml:space="preserve"> Ing. Josef Ehl</v>
      </c>
      <c r="K79" s="41"/>
      <c r="L79" s="129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2" t="s">
        <v>34</v>
      </c>
      <c r="D80" s="41"/>
      <c r="E80" s="41"/>
      <c r="F80" s="27" t="str">
        <f>IF(E16="","",E16)</f>
        <v>Vyplň údaj</v>
      </c>
      <c r="G80" s="41"/>
      <c r="H80" s="41"/>
      <c r="I80" s="32" t="s">
        <v>41</v>
      </c>
      <c r="J80" s="37" t="str">
        <f>E22</f>
        <v xml:space="preserve"> </v>
      </c>
      <c r="K80" s="41"/>
      <c r="L80" s="129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29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3"/>
      <c r="B82" s="174"/>
      <c r="C82" s="175" t="s">
        <v>103</v>
      </c>
      <c r="D82" s="176" t="s">
        <v>64</v>
      </c>
      <c r="E82" s="176" t="s">
        <v>60</v>
      </c>
      <c r="F82" s="176" t="s">
        <v>61</v>
      </c>
      <c r="G82" s="176" t="s">
        <v>104</v>
      </c>
      <c r="H82" s="176" t="s">
        <v>105</v>
      </c>
      <c r="I82" s="176" t="s">
        <v>106</v>
      </c>
      <c r="J82" s="176" t="s">
        <v>90</v>
      </c>
      <c r="K82" s="177" t="s">
        <v>107</v>
      </c>
      <c r="L82" s="178"/>
      <c r="M82" s="93" t="s">
        <v>21</v>
      </c>
      <c r="N82" s="94" t="s">
        <v>49</v>
      </c>
      <c r="O82" s="94" t="s">
        <v>108</v>
      </c>
      <c r="P82" s="94" t="s">
        <v>109</v>
      </c>
      <c r="Q82" s="94" t="s">
        <v>110</v>
      </c>
      <c r="R82" s="94" t="s">
        <v>111</v>
      </c>
      <c r="S82" s="94" t="s">
        <v>112</v>
      </c>
      <c r="T82" s="95" t="s">
        <v>113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39"/>
      <c r="B83" s="40"/>
      <c r="C83" s="100" t="s">
        <v>114</v>
      </c>
      <c r="D83" s="41"/>
      <c r="E83" s="41"/>
      <c r="F83" s="41"/>
      <c r="G83" s="41"/>
      <c r="H83" s="41"/>
      <c r="I83" s="41"/>
      <c r="J83" s="179">
        <f>BK83</f>
        <v>0</v>
      </c>
      <c r="K83" s="41"/>
      <c r="L83" s="45"/>
      <c r="M83" s="96"/>
      <c r="N83" s="180"/>
      <c r="O83" s="97"/>
      <c r="P83" s="181">
        <f>P84+P223+P282</f>
        <v>0</v>
      </c>
      <c r="Q83" s="97"/>
      <c r="R83" s="181">
        <f>R84+R223+R282</f>
        <v>1.0554919</v>
      </c>
      <c r="S83" s="97"/>
      <c r="T83" s="182">
        <f>T84+T223+T282</f>
        <v>0.052939999999999994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7" t="s">
        <v>78</v>
      </c>
      <c r="AU83" s="17" t="s">
        <v>91</v>
      </c>
      <c r="BK83" s="183">
        <f>BK84+BK223+BK282</f>
        <v>0</v>
      </c>
    </row>
    <row r="84" s="12" customFormat="1" ht="25.92" customHeight="1">
      <c r="A84" s="12"/>
      <c r="B84" s="184"/>
      <c r="C84" s="185"/>
      <c r="D84" s="186" t="s">
        <v>78</v>
      </c>
      <c r="E84" s="187" t="s">
        <v>115</v>
      </c>
      <c r="F84" s="187" t="s">
        <v>116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</f>
        <v>0</v>
      </c>
      <c r="Q84" s="192"/>
      <c r="R84" s="193">
        <f>R85</f>
        <v>0.78210800000000003</v>
      </c>
      <c r="S84" s="192"/>
      <c r="T84" s="194">
        <f>T85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195" t="s">
        <v>86</v>
      </c>
      <c r="AT84" s="196" t="s">
        <v>78</v>
      </c>
      <c r="AU84" s="196" t="s">
        <v>79</v>
      </c>
      <c r="AY84" s="195" t="s">
        <v>117</v>
      </c>
      <c r="BK84" s="197">
        <f>BK85</f>
        <v>0</v>
      </c>
    </row>
    <row r="85" s="12" customFormat="1" ht="22.8" customHeight="1">
      <c r="A85" s="12"/>
      <c r="B85" s="184"/>
      <c r="C85" s="185"/>
      <c r="D85" s="186" t="s">
        <v>78</v>
      </c>
      <c r="E85" s="198" t="s">
        <v>118</v>
      </c>
      <c r="F85" s="198" t="s">
        <v>119</v>
      </c>
      <c r="G85" s="185"/>
      <c r="H85" s="185"/>
      <c r="I85" s="188"/>
      <c r="J85" s="199">
        <f>BK85</f>
        <v>0</v>
      </c>
      <c r="K85" s="185"/>
      <c r="L85" s="190"/>
      <c r="M85" s="191"/>
      <c r="N85" s="192"/>
      <c r="O85" s="192"/>
      <c r="P85" s="193">
        <f>P86+P210+P218</f>
        <v>0</v>
      </c>
      <c r="Q85" s="192"/>
      <c r="R85" s="193">
        <f>R86+R210+R218</f>
        <v>0.78210800000000003</v>
      </c>
      <c r="S85" s="192"/>
      <c r="T85" s="194">
        <f>T86+T210+T218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5" t="s">
        <v>86</v>
      </c>
      <c r="AT85" s="196" t="s">
        <v>78</v>
      </c>
      <c r="AU85" s="196" t="s">
        <v>84</v>
      </c>
      <c r="AY85" s="195" t="s">
        <v>117</v>
      </c>
      <c r="BK85" s="197">
        <f>BK86+BK210+BK218</f>
        <v>0</v>
      </c>
    </row>
    <row r="86" s="12" customFormat="1" ht="20.88" customHeight="1">
      <c r="A86" s="12"/>
      <c r="B86" s="184"/>
      <c r="C86" s="185"/>
      <c r="D86" s="186" t="s">
        <v>78</v>
      </c>
      <c r="E86" s="198" t="s">
        <v>120</v>
      </c>
      <c r="F86" s="198" t="s">
        <v>121</v>
      </c>
      <c r="G86" s="185"/>
      <c r="H86" s="185"/>
      <c r="I86" s="188"/>
      <c r="J86" s="199">
        <f>BK86</f>
        <v>0</v>
      </c>
      <c r="K86" s="185"/>
      <c r="L86" s="190"/>
      <c r="M86" s="191"/>
      <c r="N86" s="192"/>
      <c r="O86" s="192"/>
      <c r="P86" s="193">
        <f>SUM(P87:P209)</f>
        <v>0</v>
      </c>
      <c r="Q86" s="192"/>
      <c r="R86" s="193">
        <f>SUM(R87:R209)</f>
        <v>0.78210800000000003</v>
      </c>
      <c r="S86" s="192"/>
      <c r="T86" s="194">
        <f>SUM(T87:T209)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5" t="s">
        <v>86</v>
      </c>
      <c r="AT86" s="196" t="s">
        <v>78</v>
      </c>
      <c r="AU86" s="196" t="s">
        <v>86</v>
      </c>
      <c r="AY86" s="195" t="s">
        <v>117</v>
      </c>
      <c r="BK86" s="197">
        <f>SUM(BK87:BK209)</f>
        <v>0</v>
      </c>
    </row>
    <row r="87" s="2" customFormat="1" ht="24.15" customHeight="1">
      <c r="A87" s="39"/>
      <c r="B87" s="40"/>
      <c r="C87" s="200" t="s">
        <v>84</v>
      </c>
      <c r="D87" s="200" t="s">
        <v>122</v>
      </c>
      <c r="E87" s="201" t="s">
        <v>123</v>
      </c>
      <c r="F87" s="202" t="s">
        <v>124</v>
      </c>
      <c r="G87" s="203" t="s">
        <v>125</v>
      </c>
      <c r="H87" s="204">
        <v>675</v>
      </c>
      <c r="I87" s="205"/>
      <c r="J87" s="206">
        <f>ROUND(I87*H87,2)</f>
        <v>0</v>
      </c>
      <c r="K87" s="202" t="s">
        <v>126</v>
      </c>
      <c r="L87" s="45"/>
      <c r="M87" s="207" t="s">
        <v>21</v>
      </c>
      <c r="N87" s="208" t="s">
        <v>50</v>
      </c>
      <c r="O87" s="85"/>
      <c r="P87" s="209">
        <f>O87*H87</f>
        <v>0</v>
      </c>
      <c r="Q87" s="209">
        <v>0</v>
      </c>
      <c r="R87" s="209">
        <f>Q87*H87</f>
        <v>0</v>
      </c>
      <c r="S87" s="209">
        <v>0</v>
      </c>
      <c r="T87" s="210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1" t="s">
        <v>127</v>
      </c>
      <c r="AT87" s="211" t="s">
        <v>122</v>
      </c>
      <c r="AU87" s="211" t="s">
        <v>128</v>
      </c>
      <c r="AY87" s="17" t="s">
        <v>117</v>
      </c>
      <c r="BE87" s="212">
        <f>IF(N87="základní",J87,0)</f>
        <v>0</v>
      </c>
      <c r="BF87" s="212">
        <f>IF(N87="snížená",J87,0)</f>
        <v>0</v>
      </c>
      <c r="BG87" s="212">
        <f>IF(N87="zákl. přenesená",J87,0)</f>
        <v>0</v>
      </c>
      <c r="BH87" s="212">
        <f>IF(N87="sníž. přenesená",J87,0)</f>
        <v>0</v>
      </c>
      <c r="BI87" s="212">
        <f>IF(N87="nulová",J87,0)</f>
        <v>0</v>
      </c>
      <c r="BJ87" s="17" t="s">
        <v>84</v>
      </c>
      <c r="BK87" s="212">
        <f>ROUND(I87*H87,2)</f>
        <v>0</v>
      </c>
      <c r="BL87" s="17" t="s">
        <v>127</v>
      </c>
      <c r="BM87" s="211" t="s">
        <v>129</v>
      </c>
    </row>
    <row r="88" s="2" customFormat="1">
      <c r="A88" s="39"/>
      <c r="B88" s="40"/>
      <c r="C88" s="41"/>
      <c r="D88" s="213" t="s">
        <v>130</v>
      </c>
      <c r="E88" s="41"/>
      <c r="F88" s="214" t="s">
        <v>131</v>
      </c>
      <c r="G88" s="41"/>
      <c r="H88" s="41"/>
      <c r="I88" s="215"/>
      <c r="J88" s="41"/>
      <c r="K88" s="41"/>
      <c r="L88" s="45"/>
      <c r="M88" s="216"/>
      <c r="N88" s="217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7" t="s">
        <v>130</v>
      </c>
      <c r="AU88" s="17" t="s">
        <v>128</v>
      </c>
    </row>
    <row r="89" s="2" customFormat="1">
      <c r="A89" s="39"/>
      <c r="B89" s="40"/>
      <c r="C89" s="41"/>
      <c r="D89" s="218" t="s">
        <v>132</v>
      </c>
      <c r="E89" s="41"/>
      <c r="F89" s="219" t="s">
        <v>133</v>
      </c>
      <c r="G89" s="41"/>
      <c r="H89" s="41"/>
      <c r="I89" s="215"/>
      <c r="J89" s="41"/>
      <c r="K89" s="41"/>
      <c r="L89" s="45"/>
      <c r="M89" s="216"/>
      <c r="N89" s="217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7" t="s">
        <v>132</v>
      </c>
      <c r="AU89" s="17" t="s">
        <v>128</v>
      </c>
    </row>
    <row r="90" s="2" customFormat="1" ht="16.5" customHeight="1">
      <c r="A90" s="39"/>
      <c r="B90" s="40"/>
      <c r="C90" s="220" t="s">
        <v>86</v>
      </c>
      <c r="D90" s="220" t="s">
        <v>134</v>
      </c>
      <c r="E90" s="221" t="s">
        <v>135</v>
      </c>
      <c r="F90" s="222" t="s">
        <v>136</v>
      </c>
      <c r="G90" s="223" t="s">
        <v>137</v>
      </c>
      <c r="H90" s="224">
        <v>318.93799999999999</v>
      </c>
      <c r="I90" s="225"/>
      <c r="J90" s="226">
        <f>ROUND(I90*H90,2)</f>
        <v>0</v>
      </c>
      <c r="K90" s="222" t="s">
        <v>126</v>
      </c>
      <c r="L90" s="227"/>
      <c r="M90" s="228" t="s">
        <v>21</v>
      </c>
      <c r="N90" s="229" t="s">
        <v>50</v>
      </c>
      <c r="O90" s="85"/>
      <c r="P90" s="209">
        <f>O90*H90</f>
        <v>0</v>
      </c>
      <c r="Q90" s="209">
        <v>0.001</v>
      </c>
      <c r="R90" s="209">
        <f>Q90*H90</f>
        <v>0.318938</v>
      </c>
      <c r="S90" s="209">
        <v>0</v>
      </c>
      <c r="T90" s="210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1" t="s">
        <v>138</v>
      </c>
      <c r="AT90" s="211" t="s">
        <v>134</v>
      </c>
      <c r="AU90" s="211" t="s">
        <v>128</v>
      </c>
      <c r="AY90" s="17" t="s">
        <v>117</v>
      </c>
      <c r="BE90" s="212">
        <f>IF(N90="základní",J90,0)</f>
        <v>0</v>
      </c>
      <c r="BF90" s="212">
        <f>IF(N90="snížená",J90,0)</f>
        <v>0</v>
      </c>
      <c r="BG90" s="212">
        <f>IF(N90="zákl. přenesená",J90,0)</f>
        <v>0</v>
      </c>
      <c r="BH90" s="212">
        <f>IF(N90="sníž. přenesená",J90,0)</f>
        <v>0</v>
      </c>
      <c r="BI90" s="212">
        <f>IF(N90="nulová",J90,0)</f>
        <v>0</v>
      </c>
      <c r="BJ90" s="17" t="s">
        <v>84</v>
      </c>
      <c r="BK90" s="212">
        <f>ROUND(I90*H90,2)</f>
        <v>0</v>
      </c>
      <c r="BL90" s="17" t="s">
        <v>127</v>
      </c>
      <c r="BM90" s="211" t="s">
        <v>139</v>
      </c>
    </row>
    <row r="91" s="2" customFormat="1">
      <c r="A91" s="39"/>
      <c r="B91" s="40"/>
      <c r="C91" s="41"/>
      <c r="D91" s="213" t="s">
        <v>130</v>
      </c>
      <c r="E91" s="41"/>
      <c r="F91" s="214" t="s">
        <v>136</v>
      </c>
      <c r="G91" s="41"/>
      <c r="H91" s="41"/>
      <c r="I91" s="215"/>
      <c r="J91" s="41"/>
      <c r="K91" s="41"/>
      <c r="L91" s="45"/>
      <c r="M91" s="216"/>
      <c r="N91" s="217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7" t="s">
        <v>130</v>
      </c>
      <c r="AU91" s="17" t="s">
        <v>128</v>
      </c>
    </row>
    <row r="92" s="13" customFormat="1">
      <c r="A92" s="13"/>
      <c r="B92" s="230"/>
      <c r="C92" s="231"/>
      <c r="D92" s="213" t="s">
        <v>140</v>
      </c>
      <c r="E92" s="232" t="s">
        <v>21</v>
      </c>
      <c r="F92" s="233" t="s">
        <v>141</v>
      </c>
      <c r="G92" s="231"/>
      <c r="H92" s="234">
        <v>303.75</v>
      </c>
      <c r="I92" s="235"/>
      <c r="J92" s="231"/>
      <c r="K92" s="231"/>
      <c r="L92" s="236"/>
      <c r="M92" s="237"/>
      <c r="N92" s="238"/>
      <c r="O92" s="238"/>
      <c r="P92" s="238"/>
      <c r="Q92" s="238"/>
      <c r="R92" s="238"/>
      <c r="S92" s="238"/>
      <c r="T92" s="239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0" t="s">
        <v>140</v>
      </c>
      <c r="AU92" s="240" t="s">
        <v>128</v>
      </c>
      <c r="AV92" s="13" t="s">
        <v>86</v>
      </c>
      <c r="AW92" s="13" t="s">
        <v>40</v>
      </c>
      <c r="AX92" s="13" t="s">
        <v>84</v>
      </c>
      <c r="AY92" s="240" t="s">
        <v>117</v>
      </c>
    </row>
    <row r="93" s="13" customFormat="1">
      <c r="A93" s="13"/>
      <c r="B93" s="230"/>
      <c r="C93" s="231"/>
      <c r="D93" s="213" t="s">
        <v>140</v>
      </c>
      <c r="E93" s="231"/>
      <c r="F93" s="233" t="s">
        <v>142</v>
      </c>
      <c r="G93" s="231"/>
      <c r="H93" s="234">
        <v>318.93799999999999</v>
      </c>
      <c r="I93" s="235"/>
      <c r="J93" s="231"/>
      <c r="K93" s="231"/>
      <c r="L93" s="236"/>
      <c r="M93" s="237"/>
      <c r="N93" s="238"/>
      <c r="O93" s="238"/>
      <c r="P93" s="238"/>
      <c r="Q93" s="238"/>
      <c r="R93" s="238"/>
      <c r="S93" s="238"/>
      <c r="T93" s="239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0" t="s">
        <v>140</v>
      </c>
      <c r="AU93" s="240" t="s">
        <v>128</v>
      </c>
      <c r="AV93" s="13" t="s">
        <v>86</v>
      </c>
      <c r="AW93" s="13" t="s">
        <v>4</v>
      </c>
      <c r="AX93" s="13" t="s">
        <v>84</v>
      </c>
      <c r="AY93" s="240" t="s">
        <v>117</v>
      </c>
    </row>
    <row r="94" s="2" customFormat="1" ht="24.15" customHeight="1">
      <c r="A94" s="39"/>
      <c r="B94" s="40"/>
      <c r="C94" s="220" t="s">
        <v>128</v>
      </c>
      <c r="D94" s="220" t="s">
        <v>134</v>
      </c>
      <c r="E94" s="221" t="s">
        <v>143</v>
      </c>
      <c r="F94" s="222" t="s">
        <v>144</v>
      </c>
      <c r="G94" s="223" t="s">
        <v>145</v>
      </c>
      <c r="H94" s="224">
        <v>80</v>
      </c>
      <c r="I94" s="225"/>
      <c r="J94" s="226">
        <f>ROUND(I94*H94,2)</f>
        <v>0</v>
      </c>
      <c r="K94" s="222" t="s">
        <v>21</v>
      </c>
      <c r="L94" s="227"/>
      <c r="M94" s="228" t="s">
        <v>21</v>
      </c>
      <c r="N94" s="229" t="s">
        <v>50</v>
      </c>
      <c r="O94" s="85"/>
      <c r="P94" s="209">
        <f>O94*H94</f>
        <v>0</v>
      </c>
      <c r="Q94" s="209">
        <v>0.00035</v>
      </c>
      <c r="R94" s="209">
        <f>Q94*H94</f>
        <v>0.028000000000000001</v>
      </c>
      <c r="S94" s="209">
        <v>0</v>
      </c>
      <c r="T94" s="210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1" t="s">
        <v>138</v>
      </c>
      <c r="AT94" s="211" t="s">
        <v>134</v>
      </c>
      <c r="AU94" s="211" t="s">
        <v>128</v>
      </c>
      <c r="AY94" s="17" t="s">
        <v>117</v>
      </c>
      <c r="BE94" s="212">
        <f>IF(N94="základní",J94,0)</f>
        <v>0</v>
      </c>
      <c r="BF94" s="212">
        <f>IF(N94="snížená",J94,0)</f>
        <v>0</v>
      </c>
      <c r="BG94" s="212">
        <f>IF(N94="zákl. přenesená",J94,0)</f>
        <v>0</v>
      </c>
      <c r="BH94" s="212">
        <f>IF(N94="sníž. přenesená",J94,0)</f>
        <v>0</v>
      </c>
      <c r="BI94" s="212">
        <f>IF(N94="nulová",J94,0)</f>
        <v>0</v>
      </c>
      <c r="BJ94" s="17" t="s">
        <v>84</v>
      </c>
      <c r="BK94" s="212">
        <f>ROUND(I94*H94,2)</f>
        <v>0</v>
      </c>
      <c r="BL94" s="17" t="s">
        <v>127</v>
      </c>
      <c r="BM94" s="211" t="s">
        <v>146</v>
      </c>
    </row>
    <row r="95" s="2" customFormat="1">
      <c r="A95" s="39"/>
      <c r="B95" s="40"/>
      <c r="C95" s="41"/>
      <c r="D95" s="213" t="s">
        <v>130</v>
      </c>
      <c r="E95" s="41"/>
      <c r="F95" s="214" t="s">
        <v>144</v>
      </c>
      <c r="G95" s="41"/>
      <c r="H95" s="41"/>
      <c r="I95" s="215"/>
      <c r="J95" s="41"/>
      <c r="K95" s="41"/>
      <c r="L95" s="45"/>
      <c r="M95" s="216"/>
      <c r="N95" s="217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7" t="s">
        <v>130</v>
      </c>
      <c r="AU95" s="17" t="s">
        <v>128</v>
      </c>
    </row>
    <row r="96" s="2" customFormat="1">
      <c r="A96" s="39"/>
      <c r="B96" s="40"/>
      <c r="C96" s="41"/>
      <c r="D96" s="213" t="s">
        <v>147</v>
      </c>
      <c r="E96" s="41"/>
      <c r="F96" s="241" t="s">
        <v>148</v>
      </c>
      <c r="G96" s="41"/>
      <c r="H96" s="41"/>
      <c r="I96" s="215"/>
      <c r="J96" s="41"/>
      <c r="K96" s="41"/>
      <c r="L96" s="45"/>
      <c r="M96" s="216"/>
      <c r="N96" s="217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7" t="s">
        <v>147</v>
      </c>
      <c r="AU96" s="17" t="s">
        <v>128</v>
      </c>
    </row>
    <row r="97" s="2" customFormat="1" ht="24.15" customHeight="1">
      <c r="A97" s="39"/>
      <c r="B97" s="40"/>
      <c r="C97" s="220" t="s">
        <v>149</v>
      </c>
      <c r="D97" s="220" t="s">
        <v>134</v>
      </c>
      <c r="E97" s="221" t="s">
        <v>150</v>
      </c>
      <c r="F97" s="222" t="s">
        <v>151</v>
      </c>
      <c r="G97" s="223" t="s">
        <v>145</v>
      </c>
      <c r="H97" s="224">
        <v>200</v>
      </c>
      <c r="I97" s="225"/>
      <c r="J97" s="226">
        <f>ROUND(I97*H97,2)</f>
        <v>0</v>
      </c>
      <c r="K97" s="222" t="s">
        <v>21</v>
      </c>
      <c r="L97" s="227"/>
      <c r="M97" s="228" t="s">
        <v>21</v>
      </c>
      <c r="N97" s="229" t="s">
        <v>50</v>
      </c>
      <c r="O97" s="85"/>
      <c r="P97" s="209">
        <f>O97*H97</f>
        <v>0</v>
      </c>
      <c r="Q97" s="209">
        <v>0.00025000000000000001</v>
      </c>
      <c r="R97" s="209">
        <f>Q97*H97</f>
        <v>0.050000000000000003</v>
      </c>
      <c r="S97" s="209">
        <v>0</v>
      </c>
      <c r="T97" s="210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1" t="s">
        <v>138</v>
      </c>
      <c r="AT97" s="211" t="s">
        <v>134</v>
      </c>
      <c r="AU97" s="211" t="s">
        <v>128</v>
      </c>
      <c r="AY97" s="17" t="s">
        <v>117</v>
      </c>
      <c r="BE97" s="212">
        <f>IF(N97="základní",J97,0)</f>
        <v>0</v>
      </c>
      <c r="BF97" s="212">
        <f>IF(N97="snížená",J97,0)</f>
        <v>0</v>
      </c>
      <c r="BG97" s="212">
        <f>IF(N97="zákl. přenesená",J97,0)</f>
        <v>0</v>
      </c>
      <c r="BH97" s="212">
        <f>IF(N97="sníž. přenesená",J97,0)</f>
        <v>0</v>
      </c>
      <c r="BI97" s="212">
        <f>IF(N97="nulová",J97,0)</f>
        <v>0</v>
      </c>
      <c r="BJ97" s="17" t="s">
        <v>84</v>
      </c>
      <c r="BK97" s="212">
        <f>ROUND(I97*H97,2)</f>
        <v>0</v>
      </c>
      <c r="BL97" s="17" t="s">
        <v>127</v>
      </c>
      <c r="BM97" s="211" t="s">
        <v>152</v>
      </c>
    </row>
    <row r="98" s="2" customFormat="1">
      <c r="A98" s="39"/>
      <c r="B98" s="40"/>
      <c r="C98" s="41"/>
      <c r="D98" s="213" t="s">
        <v>130</v>
      </c>
      <c r="E98" s="41"/>
      <c r="F98" s="214" t="s">
        <v>151</v>
      </c>
      <c r="G98" s="41"/>
      <c r="H98" s="41"/>
      <c r="I98" s="215"/>
      <c r="J98" s="41"/>
      <c r="K98" s="41"/>
      <c r="L98" s="45"/>
      <c r="M98" s="216"/>
      <c r="N98" s="217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7" t="s">
        <v>130</v>
      </c>
      <c r="AU98" s="17" t="s">
        <v>128</v>
      </c>
    </row>
    <row r="99" s="2" customFormat="1">
      <c r="A99" s="39"/>
      <c r="B99" s="40"/>
      <c r="C99" s="41"/>
      <c r="D99" s="213" t="s">
        <v>147</v>
      </c>
      <c r="E99" s="41"/>
      <c r="F99" s="241" t="s">
        <v>148</v>
      </c>
      <c r="G99" s="41"/>
      <c r="H99" s="41"/>
      <c r="I99" s="215"/>
      <c r="J99" s="41"/>
      <c r="K99" s="41"/>
      <c r="L99" s="45"/>
      <c r="M99" s="216"/>
      <c r="N99" s="217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7" t="s">
        <v>147</v>
      </c>
      <c r="AU99" s="17" t="s">
        <v>128</v>
      </c>
    </row>
    <row r="100" s="2" customFormat="1" ht="16.5" customHeight="1">
      <c r="A100" s="39"/>
      <c r="B100" s="40"/>
      <c r="C100" s="220" t="s">
        <v>153</v>
      </c>
      <c r="D100" s="220" t="s">
        <v>134</v>
      </c>
      <c r="E100" s="221" t="s">
        <v>154</v>
      </c>
      <c r="F100" s="222" t="s">
        <v>155</v>
      </c>
      <c r="G100" s="223" t="s">
        <v>145</v>
      </c>
      <c r="H100" s="224">
        <v>4</v>
      </c>
      <c r="I100" s="225"/>
      <c r="J100" s="226">
        <f>ROUND(I100*H100,2)</f>
        <v>0</v>
      </c>
      <c r="K100" s="222" t="s">
        <v>21</v>
      </c>
      <c r="L100" s="227"/>
      <c r="M100" s="228" t="s">
        <v>21</v>
      </c>
      <c r="N100" s="229" t="s">
        <v>50</v>
      </c>
      <c r="O100" s="85"/>
      <c r="P100" s="209">
        <f>O100*H100</f>
        <v>0</v>
      </c>
      <c r="Q100" s="209">
        <v>0.00092000000000000003</v>
      </c>
      <c r="R100" s="209">
        <f>Q100*H100</f>
        <v>0.0036800000000000001</v>
      </c>
      <c r="S100" s="209">
        <v>0</v>
      </c>
      <c r="T100" s="210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1" t="s">
        <v>138</v>
      </c>
      <c r="AT100" s="211" t="s">
        <v>134</v>
      </c>
      <c r="AU100" s="211" t="s">
        <v>128</v>
      </c>
      <c r="AY100" s="17" t="s">
        <v>117</v>
      </c>
      <c r="BE100" s="212">
        <f>IF(N100="základní",J100,0)</f>
        <v>0</v>
      </c>
      <c r="BF100" s="212">
        <f>IF(N100="snížená",J100,0)</f>
        <v>0</v>
      </c>
      <c r="BG100" s="212">
        <f>IF(N100="zákl. přenesená",J100,0)</f>
        <v>0</v>
      </c>
      <c r="BH100" s="212">
        <f>IF(N100="sníž. přenesená",J100,0)</f>
        <v>0</v>
      </c>
      <c r="BI100" s="212">
        <f>IF(N100="nulová",J100,0)</f>
        <v>0</v>
      </c>
      <c r="BJ100" s="17" t="s">
        <v>84</v>
      </c>
      <c r="BK100" s="212">
        <f>ROUND(I100*H100,2)</f>
        <v>0</v>
      </c>
      <c r="BL100" s="17" t="s">
        <v>127</v>
      </c>
      <c r="BM100" s="211" t="s">
        <v>156</v>
      </c>
    </row>
    <row r="101" s="2" customFormat="1">
      <c r="A101" s="39"/>
      <c r="B101" s="40"/>
      <c r="C101" s="41"/>
      <c r="D101" s="213" t="s">
        <v>130</v>
      </c>
      <c r="E101" s="41"/>
      <c r="F101" s="214" t="s">
        <v>155</v>
      </c>
      <c r="G101" s="41"/>
      <c r="H101" s="41"/>
      <c r="I101" s="215"/>
      <c r="J101" s="41"/>
      <c r="K101" s="41"/>
      <c r="L101" s="45"/>
      <c r="M101" s="216"/>
      <c r="N101" s="217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7" t="s">
        <v>130</v>
      </c>
      <c r="AU101" s="17" t="s">
        <v>128</v>
      </c>
    </row>
    <row r="102" s="2" customFormat="1">
      <c r="A102" s="39"/>
      <c r="B102" s="40"/>
      <c r="C102" s="41"/>
      <c r="D102" s="213" t="s">
        <v>147</v>
      </c>
      <c r="E102" s="41"/>
      <c r="F102" s="241" t="s">
        <v>148</v>
      </c>
      <c r="G102" s="41"/>
      <c r="H102" s="41"/>
      <c r="I102" s="215"/>
      <c r="J102" s="41"/>
      <c r="K102" s="41"/>
      <c r="L102" s="45"/>
      <c r="M102" s="216"/>
      <c r="N102" s="217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7" t="s">
        <v>147</v>
      </c>
      <c r="AU102" s="17" t="s">
        <v>128</v>
      </c>
    </row>
    <row r="103" s="2" customFormat="1" ht="24.15" customHeight="1">
      <c r="A103" s="39"/>
      <c r="B103" s="40"/>
      <c r="C103" s="220" t="s">
        <v>157</v>
      </c>
      <c r="D103" s="220" t="s">
        <v>134</v>
      </c>
      <c r="E103" s="221" t="s">
        <v>158</v>
      </c>
      <c r="F103" s="222" t="s">
        <v>159</v>
      </c>
      <c r="G103" s="223" t="s">
        <v>145</v>
      </c>
      <c r="H103" s="224">
        <v>105</v>
      </c>
      <c r="I103" s="225"/>
      <c r="J103" s="226">
        <f>ROUND(I103*H103,2)</f>
        <v>0</v>
      </c>
      <c r="K103" s="222" t="s">
        <v>21</v>
      </c>
      <c r="L103" s="227"/>
      <c r="M103" s="228" t="s">
        <v>21</v>
      </c>
      <c r="N103" s="229" t="s">
        <v>50</v>
      </c>
      <c r="O103" s="85"/>
      <c r="P103" s="209">
        <f>O103*H103</f>
        <v>0</v>
      </c>
      <c r="Q103" s="209">
        <v>1.0000000000000001E-05</v>
      </c>
      <c r="R103" s="209">
        <f>Q103*H103</f>
        <v>0.0010500000000000002</v>
      </c>
      <c r="S103" s="209">
        <v>0</v>
      </c>
      <c r="T103" s="210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1" t="s">
        <v>138</v>
      </c>
      <c r="AT103" s="211" t="s">
        <v>134</v>
      </c>
      <c r="AU103" s="211" t="s">
        <v>128</v>
      </c>
      <c r="AY103" s="17" t="s">
        <v>117</v>
      </c>
      <c r="BE103" s="212">
        <f>IF(N103="základní",J103,0)</f>
        <v>0</v>
      </c>
      <c r="BF103" s="212">
        <f>IF(N103="snížená",J103,0)</f>
        <v>0</v>
      </c>
      <c r="BG103" s="212">
        <f>IF(N103="zákl. přenesená",J103,0)</f>
        <v>0</v>
      </c>
      <c r="BH103" s="212">
        <f>IF(N103="sníž. přenesená",J103,0)</f>
        <v>0</v>
      </c>
      <c r="BI103" s="212">
        <f>IF(N103="nulová",J103,0)</f>
        <v>0</v>
      </c>
      <c r="BJ103" s="17" t="s">
        <v>84</v>
      </c>
      <c r="BK103" s="212">
        <f>ROUND(I103*H103,2)</f>
        <v>0</v>
      </c>
      <c r="BL103" s="17" t="s">
        <v>127</v>
      </c>
      <c r="BM103" s="211" t="s">
        <v>160</v>
      </c>
    </row>
    <row r="104" s="2" customFormat="1">
      <c r="A104" s="39"/>
      <c r="B104" s="40"/>
      <c r="C104" s="41"/>
      <c r="D104" s="213" t="s">
        <v>130</v>
      </c>
      <c r="E104" s="41"/>
      <c r="F104" s="214" t="s">
        <v>159</v>
      </c>
      <c r="G104" s="41"/>
      <c r="H104" s="41"/>
      <c r="I104" s="215"/>
      <c r="J104" s="41"/>
      <c r="K104" s="41"/>
      <c r="L104" s="45"/>
      <c r="M104" s="216"/>
      <c r="N104" s="217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7" t="s">
        <v>130</v>
      </c>
      <c r="AU104" s="17" t="s">
        <v>128</v>
      </c>
    </row>
    <row r="105" s="2" customFormat="1">
      <c r="A105" s="39"/>
      <c r="B105" s="40"/>
      <c r="C105" s="41"/>
      <c r="D105" s="213" t="s">
        <v>147</v>
      </c>
      <c r="E105" s="41"/>
      <c r="F105" s="241" t="s">
        <v>148</v>
      </c>
      <c r="G105" s="41"/>
      <c r="H105" s="41"/>
      <c r="I105" s="215"/>
      <c r="J105" s="41"/>
      <c r="K105" s="41"/>
      <c r="L105" s="45"/>
      <c r="M105" s="216"/>
      <c r="N105" s="217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7" t="s">
        <v>147</v>
      </c>
      <c r="AU105" s="17" t="s">
        <v>128</v>
      </c>
    </row>
    <row r="106" s="2" customFormat="1" ht="24.15" customHeight="1">
      <c r="A106" s="39"/>
      <c r="B106" s="40"/>
      <c r="C106" s="200" t="s">
        <v>161</v>
      </c>
      <c r="D106" s="200" t="s">
        <v>122</v>
      </c>
      <c r="E106" s="201" t="s">
        <v>162</v>
      </c>
      <c r="F106" s="202" t="s">
        <v>163</v>
      </c>
      <c r="G106" s="203" t="s">
        <v>125</v>
      </c>
      <c r="H106" s="204">
        <v>120</v>
      </c>
      <c r="I106" s="205"/>
      <c r="J106" s="206">
        <f>ROUND(I106*H106,2)</f>
        <v>0</v>
      </c>
      <c r="K106" s="202" t="s">
        <v>126</v>
      </c>
      <c r="L106" s="45"/>
      <c r="M106" s="207" t="s">
        <v>21</v>
      </c>
      <c r="N106" s="208" t="s">
        <v>50</v>
      </c>
      <c r="O106" s="85"/>
      <c r="P106" s="209">
        <f>O106*H106</f>
        <v>0</v>
      </c>
      <c r="Q106" s="209">
        <v>0</v>
      </c>
      <c r="R106" s="209">
        <f>Q106*H106</f>
        <v>0</v>
      </c>
      <c r="S106" s="209">
        <v>0</v>
      </c>
      <c r="T106" s="210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1" t="s">
        <v>127</v>
      </c>
      <c r="AT106" s="211" t="s">
        <v>122</v>
      </c>
      <c r="AU106" s="211" t="s">
        <v>128</v>
      </c>
      <c r="AY106" s="17" t="s">
        <v>117</v>
      </c>
      <c r="BE106" s="212">
        <f>IF(N106="základní",J106,0)</f>
        <v>0</v>
      </c>
      <c r="BF106" s="212">
        <f>IF(N106="snížená",J106,0)</f>
        <v>0</v>
      </c>
      <c r="BG106" s="212">
        <f>IF(N106="zákl. přenesená",J106,0)</f>
        <v>0</v>
      </c>
      <c r="BH106" s="212">
        <f>IF(N106="sníž. přenesená",J106,0)</f>
        <v>0</v>
      </c>
      <c r="BI106" s="212">
        <f>IF(N106="nulová",J106,0)</f>
        <v>0</v>
      </c>
      <c r="BJ106" s="17" t="s">
        <v>84</v>
      </c>
      <c r="BK106" s="212">
        <f>ROUND(I106*H106,2)</f>
        <v>0</v>
      </c>
      <c r="BL106" s="17" t="s">
        <v>127</v>
      </c>
      <c r="BM106" s="211" t="s">
        <v>164</v>
      </c>
    </row>
    <row r="107" s="2" customFormat="1">
      <c r="A107" s="39"/>
      <c r="B107" s="40"/>
      <c r="C107" s="41"/>
      <c r="D107" s="213" t="s">
        <v>130</v>
      </c>
      <c r="E107" s="41"/>
      <c r="F107" s="214" t="s">
        <v>165</v>
      </c>
      <c r="G107" s="41"/>
      <c r="H107" s="41"/>
      <c r="I107" s="215"/>
      <c r="J107" s="41"/>
      <c r="K107" s="41"/>
      <c r="L107" s="45"/>
      <c r="M107" s="216"/>
      <c r="N107" s="217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7" t="s">
        <v>130</v>
      </c>
      <c r="AU107" s="17" t="s">
        <v>128</v>
      </c>
    </row>
    <row r="108" s="2" customFormat="1">
      <c r="A108" s="39"/>
      <c r="B108" s="40"/>
      <c r="C108" s="41"/>
      <c r="D108" s="218" t="s">
        <v>132</v>
      </c>
      <c r="E108" s="41"/>
      <c r="F108" s="219" t="s">
        <v>166</v>
      </c>
      <c r="G108" s="41"/>
      <c r="H108" s="41"/>
      <c r="I108" s="215"/>
      <c r="J108" s="41"/>
      <c r="K108" s="41"/>
      <c r="L108" s="45"/>
      <c r="M108" s="216"/>
      <c r="N108" s="217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7" t="s">
        <v>132</v>
      </c>
      <c r="AU108" s="17" t="s">
        <v>128</v>
      </c>
    </row>
    <row r="109" s="2" customFormat="1" ht="16.5" customHeight="1">
      <c r="A109" s="39"/>
      <c r="B109" s="40"/>
      <c r="C109" s="220" t="s">
        <v>167</v>
      </c>
      <c r="D109" s="220" t="s">
        <v>134</v>
      </c>
      <c r="E109" s="221" t="s">
        <v>168</v>
      </c>
      <c r="F109" s="222" t="s">
        <v>169</v>
      </c>
      <c r="G109" s="223" t="s">
        <v>137</v>
      </c>
      <c r="H109" s="224">
        <v>78.120000000000005</v>
      </c>
      <c r="I109" s="225"/>
      <c r="J109" s="226">
        <f>ROUND(I109*H109,2)</f>
        <v>0</v>
      </c>
      <c r="K109" s="222" t="s">
        <v>126</v>
      </c>
      <c r="L109" s="227"/>
      <c r="M109" s="228" t="s">
        <v>21</v>
      </c>
      <c r="N109" s="229" t="s">
        <v>50</v>
      </c>
      <c r="O109" s="85"/>
      <c r="P109" s="209">
        <f>O109*H109</f>
        <v>0</v>
      </c>
      <c r="Q109" s="209">
        <v>0.001</v>
      </c>
      <c r="R109" s="209">
        <f>Q109*H109</f>
        <v>0.078120000000000009</v>
      </c>
      <c r="S109" s="209">
        <v>0</v>
      </c>
      <c r="T109" s="210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1" t="s">
        <v>138</v>
      </c>
      <c r="AT109" s="211" t="s">
        <v>134</v>
      </c>
      <c r="AU109" s="211" t="s">
        <v>128</v>
      </c>
      <c r="AY109" s="17" t="s">
        <v>117</v>
      </c>
      <c r="BE109" s="212">
        <f>IF(N109="základní",J109,0)</f>
        <v>0</v>
      </c>
      <c r="BF109" s="212">
        <f>IF(N109="snížená",J109,0)</f>
        <v>0</v>
      </c>
      <c r="BG109" s="212">
        <f>IF(N109="zákl. přenesená",J109,0)</f>
        <v>0</v>
      </c>
      <c r="BH109" s="212">
        <f>IF(N109="sníž. přenesená",J109,0)</f>
        <v>0</v>
      </c>
      <c r="BI109" s="212">
        <f>IF(N109="nulová",J109,0)</f>
        <v>0</v>
      </c>
      <c r="BJ109" s="17" t="s">
        <v>84</v>
      </c>
      <c r="BK109" s="212">
        <f>ROUND(I109*H109,2)</f>
        <v>0</v>
      </c>
      <c r="BL109" s="17" t="s">
        <v>127</v>
      </c>
      <c r="BM109" s="211" t="s">
        <v>170</v>
      </c>
    </row>
    <row r="110" s="2" customFormat="1">
      <c r="A110" s="39"/>
      <c r="B110" s="40"/>
      <c r="C110" s="41"/>
      <c r="D110" s="213" t="s">
        <v>130</v>
      </c>
      <c r="E110" s="41"/>
      <c r="F110" s="214" t="s">
        <v>169</v>
      </c>
      <c r="G110" s="41"/>
      <c r="H110" s="41"/>
      <c r="I110" s="215"/>
      <c r="J110" s="41"/>
      <c r="K110" s="41"/>
      <c r="L110" s="45"/>
      <c r="M110" s="216"/>
      <c r="N110" s="217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7" t="s">
        <v>130</v>
      </c>
      <c r="AU110" s="17" t="s">
        <v>128</v>
      </c>
    </row>
    <row r="111" s="13" customFormat="1">
      <c r="A111" s="13"/>
      <c r="B111" s="230"/>
      <c r="C111" s="231"/>
      <c r="D111" s="213" t="s">
        <v>140</v>
      </c>
      <c r="E111" s="232" t="s">
        <v>21</v>
      </c>
      <c r="F111" s="233" t="s">
        <v>171</v>
      </c>
      <c r="G111" s="231"/>
      <c r="H111" s="234">
        <v>74.400000000000006</v>
      </c>
      <c r="I111" s="235"/>
      <c r="J111" s="231"/>
      <c r="K111" s="231"/>
      <c r="L111" s="236"/>
      <c r="M111" s="237"/>
      <c r="N111" s="238"/>
      <c r="O111" s="238"/>
      <c r="P111" s="238"/>
      <c r="Q111" s="238"/>
      <c r="R111" s="238"/>
      <c r="S111" s="238"/>
      <c r="T111" s="239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0" t="s">
        <v>140</v>
      </c>
      <c r="AU111" s="240" t="s">
        <v>128</v>
      </c>
      <c r="AV111" s="13" t="s">
        <v>86</v>
      </c>
      <c r="AW111" s="13" t="s">
        <v>40</v>
      </c>
      <c r="AX111" s="13" t="s">
        <v>84</v>
      </c>
      <c r="AY111" s="240" t="s">
        <v>117</v>
      </c>
    </row>
    <row r="112" s="13" customFormat="1">
      <c r="A112" s="13"/>
      <c r="B112" s="230"/>
      <c r="C112" s="231"/>
      <c r="D112" s="213" t="s">
        <v>140</v>
      </c>
      <c r="E112" s="231"/>
      <c r="F112" s="233" t="s">
        <v>172</v>
      </c>
      <c r="G112" s="231"/>
      <c r="H112" s="234">
        <v>78.120000000000005</v>
      </c>
      <c r="I112" s="235"/>
      <c r="J112" s="231"/>
      <c r="K112" s="231"/>
      <c r="L112" s="236"/>
      <c r="M112" s="237"/>
      <c r="N112" s="238"/>
      <c r="O112" s="238"/>
      <c r="P112" s="238"/>
      <c r="Q112" s="238"/>
      <c r="R112" s="238"/>
      <c r="S112" s="238"/>
      <c r="T112" s="239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0" t="s">
        <v>140</v>
      </c>
      <c r="AU112" s="240" t="s">
        <v>128</v>
      </c>
      <c r="AV112" s="13" t="s">
        <v>86</v>
      </c>
      <c r="AW112" s="13" t="s">
        <v>4</v>
      </c>
      <c r="AX112" s="13" t="s">
        <v>84</v>
      </c>
      <c r="AY112" s="240" t="s">
        <v>117</v>
      </c>
    </row>
    <row r="113" s="2" customFormat="1" ht="24.15" customHeight="1">
      <c r="A113" s="39"/>
      <c r="B113" s="40"/>
      <c r="C113" s="200" t="s">
        <v>173</v>
      </c>
      <c r="D113" s="200" t="s">
        <v>122</v>
      </c>
      <c r="E113" s="201" t="s">
        <v>174</v>
      </c>
      <c r="F113" s="202" t="s">
        <v>175</v>
      </c>
      <c r="G113" s="203" t="s">
        <v>125</v>
      </c>
      <c r="H113" s="204">
        <v>140</v>
      </c>
      <c r="I113" s="205"/>
      <c r="J113" s="206">
        <f>ROUND(I113*H113,2)</f>
        <v>0</v>
      </c>
      <c r="K113" s="202" t="s">
        <v>126</v>
      </c>
      <c r="L113" s="45"/>
      <c r="M113" s="207" t="s">
        <v>21</v>
      </c>
      <c r="N113" s="208" t="s">
        <v>50</v>
      </c>
      <c r="O113" s="85"/>
      <c r="P113" s="209">
        <f>O113*H113</f>
        <v>0</v>
      </c>
      <c r="Q113" s="209">
        <v>0</v>
      </c>
      <c r="R113" s="209">
        <f>Q113*H113</f>
        <v>0</v>
      </c>
      <c r="S113" s="209">
        <v>0</v>
      </c>
      <c r="T113" s="210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1" t="s">
        <v>127</v>
      </c>
      <c r="AT113" s="211" t="s">
        <v>122</v>
      </c>
      <c r="AU113" s="211" t="s">
        <v>128</v>
      </c>
      <c r="AY113" s="17" t="s">
        <v>117</v>
      </c>
      <c r="BE113" s="212">
        <f>IF(N113="základní",J113,0)</f>
        <v>0</v>
      </c>
      <c r="BF113" s="212">
        <f>IF(N113="snížená",J113,0)</f>
        <v>0</v>
      </c>
      <c r="BG113" s="212">
        <f>IF(N113="zákl. přenesená",J113,0)</f>
        <v>0</v>
      </c>
      <c r="BH113" s="212">
        <f>IF(N113="sníž. přenesená",J113,0)</f>
        <v>0</v>
      </c>
      <c r="BI113" s="212">
        <f>IF(N113="nulová",J113,0)</f>
        <v>0</v>
      </c>
      <c r="BJ113" s="17" t="s">
        <v>84</v>
      </c>
      <c r="BK113" s="212">
        <f>ROUND(I113*H113,2)</f>
        <v>0</v>
      </c>
      <c r="BL113" s="17" t="s">
        <v>127</v>
      </c>
      <c r="BM113" s="211" t="s">
        <v>176</v>
      </c>
    </row>
    <row r="114" s="2" customFormat="1">
      <c r="A114" s="39"/>
      <c r="B114" s="40"/>
      <c r="C114" s="41"/>
      <c r="D114" s="213" t="s">
        <v>130</v>
      </c>
      <c r="E114" s="41"/>
      <c r="F114" s="214" t="s">
        <v>177</v>
      </c>
      <c r="G114" s="41"/>
      <c r="H114" s="41"/>
      <c r="I114" s="215"/>
      <c r="J114" s="41"/>
      <c r="K114" s="41"/>
      <c r="L114" s="45"/>
      <c r="M114" s="216"/>
      <c r="N114" s="217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7" t="s">
        <v>130</v>
      </c>
      <c r="AU114" s="17" t="s">
        <v>128</v>
      </c>
    </row>
    <row r="115" s="2" customFormat="1">
      <c r="A115" s="39"/>
      <c r="B115" s="40"/>
      <c r="C115" s="41"/>
      <c r="D115" s="218" t="s">
        <v>132</v>
      </c>
      <c r="E115" s="41"/>
      <c r="F115" s="219" t="s">
        <v>178</v>
      </c>
      <c r="G115" s="41"/>
      <c r="H115" s="41"/>
      <c r="I115" s="215"/>
      <c r="J115" s="41"/>
      <c r="K115" s="41"/>
      <c r="L115" s="45"/>
      <c r="M115" s="216"/>
      <c r="N115" s="217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7" t="s">
        <v>132</v>
      </c>
      <c r="AU115" s="17" t="s">
        <v>128</v>
      </c>
    </row>
    <row r="116" s="2" customFormat="1" ht="16.5" customHeight="1">
      <c r="A116" s="39"/>
      <c r="B116" s="40"/>
      <c r="C116" s="220" t="s">
        <v>179</v>
      </c>
      <c r="D116" s="220" t="s">
        <v>134</v>
      </c>
      <c r="E116" s="221" t="s">
        <v>180</v>
      </c>
      <c r="F116" s="222" t="s">
        <v>181</v>
      </c>
      <c r="G116" s="223" t="s">
        <v>137</v>
      </c>
      <c r="H116" s="224">
        <v>139.65000000000001</v>
      </c>
      <c r="I116" s="225"/>
      <c r="J116" s="226">
        <f>ROUND(I116*H116,2)</f>
        <v>0</v>
      </c>
      <c r="K116" s="222" t="s">
        <v>126</v>
      </c>
      <c r="L116" s="227"/>
      <c r="M116" s="228" t="s">
        <v>21</v>
      </c>
      <c r="N116" s="229" t="s">
        <v>50</v>
      </c>
      <c r="O116" s="85"/>
      <c r="P116" s="209">
        <f>O116*H116</f>
        <v>0</v>
      </c>
      <c r="Q116" s="209">
        <v>0.001</v>
      </c>
      <c r="R116" s="209">
        <f>Q116*H116</f>
        <v>0.13965</v>
      </c>
      <c r="S116" s="209">
        <v>0</v>
      </c>
      <c r="T116" s="210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1" t="s">
        <v>138</v>
      </c>
      <c r="AT116" s="211" t="s">
        <v>134</v>
      </c>
      <c r="AU116" s="211" t="s">
        <v>128</v>
      </c>
      <c r="AY116" s="17" t="s">
        <v>117</v>
      </c>
      <c r="BE116" s="212">
        <f>IF(N116="základní",J116,0)</f>
        <v>0</v>
      </c>
      <c r="BF116" s="212">
        <f>IF(N116="snížená",J116,0)</f>
        <v>0</v>
      </c>
      <c r="BG116" s="212">
        <f>IF(N116="zákl. přenesená",J116,0)</f>
        <v>0</v>
      </c>
      <c r="BH116" s="212">
        <f>IF(N116="sníž. přenesená",J116,0)</f>
        <v>0</v>
      </c>
      <c r="BI116" s="212">
        <f>IF(N116="nulová",J116,0)</f>
        <v>0</v>
      </c>
      <c r="BJ116" s="17" t="s">
        <v>84</v>
      </c>
      <c r="BK116" s="212">
        <f>ROUND(I116*H116,2)</f>
        <v>0</v>
      </c>
      <c r="BL116" s="17" t="s">
        <v>127</v>
      </c>
      <c r="BM116" s="211" t="s">
        <v>182</v>
      </c>
    </row>
    <row r="117" s="2" customFormat="1">
      <c r="A117" s="39"/>
      <c r="B117" s="40"/>
      <c r="C117" s="41"/>
      <c r="D117" s="213" t="s">
        <v>130</v>
      </c>
      <c r="E117" s="41"/>
      <c r="F117" s="214" t="s">
        <v>181</v>
      </c>
      <c r="G117" s="41"/>
      <c r="H117" s="41"/>
      <c r="I117" s="215"/>
      <c r="J117" s="41"/>
      <c r="K117" s="41"/>
      <c r="L117" s="45"/>
      <c r="M117" s="216"/>
      <c r="N117" s="217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7" t="s">
        <v>130</v>
      </c>
      <c r="AU117" s="17" t="s">
        <v>128</v>
      </c>
    </row>
    <row r="118" s="13" customFormat="1">
      <c r="A118" s="13"/>
      <c r="B118" s="230"/>
      <c r="C118" s="231"/>
      <c r="D118" s="213" t="s">
        <v>140</v>
      </c>
      <c r="E118" s="232" t="s">
        <v>21</v>
      </c>
      <c r="F118" s="233" t="s">
        <v>183</v>
      </c>
      <c r="G118" s="231"/>
      <c r="H118" s="234">
        <v>133</v>
      </c>
      <c r="I118" s="235"/>
      <c r="J118" s="231"/>
      <c r="K118" s="231"/>
      <c r="L118" s="236"/>
      <c r="M118" s="237"/>
      <c r="N118" s="238"/>
      <c r="O118" s="238"/>
      <c r="P118" s="238"/>
      <c r="Q118" s="238"/>
      <c r="R118" s="238"/>
      <c r="S118" s="238"/>
      <c r="T118" s="239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0" t="s">
        <v>140</v>
      </c>
      <c r="AU118" s="240" t="s">
        <v>128</v>
      </c>
      <c r="AV118" s="13" t="s">
        <v>86</v>
      </c>
      <c r="AW118" s="13" t="s">
        <v>40</v>
      </c>
      <c r="AX118" s="13" t="s">
        <v>84</v>
      </c>
      <c r="AY118" s="240" t="s">
        <v>117</v>
      </c>
    </row>
    <row r="119" s="13" customFormat="1">
      <c r="A119" s="13"/>
      <c r="B119" s="230"/>
      <c r="C119" s="231"/>
      <c r="D119" s="213" t="s">
        <v>140</v>
      </c>
      <c r="E119" s="231"/>
      <c r="F119" s="233" t="s">
        <v>184</v>
      </c>
      <c r="G119" s="231"/>
      <c r="H119" s="234">
        <v>139.65000000000001</v>
      </c>
      <c r="I119" s="235"/>
      <c r="J119" s="231"/>
      <c r="K119" s="231"/>
      <c r="L119" s="236"/>
      <c r="M119" s="237"/>
      <c r="N119" s="238"/>
      <c r="O119" s="238"/>
      <c r="P119" s="238"/>
      <c r="Q119" s="238"/>
      <c r="R119" s="238"/>
      <c r="S119" s="238"/>
      <c r="T119" s="239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0" t="s">
        <v>140</v>
      </c>
      <c r="AU119" s="240" t="s">
        <v>128</v>
      </c>
      <c r="AV119" s="13" t="s">
        <v>86</v>
      </c>
      <c r="AW119" s="13" t="s">
        <v>4</v>
      </c>
      <c r="AX119" s="13" t="s">
        <v>84</v>
      </c>
      <c r="AY119" s="240" t="s">
        <v>117</v>
      </c>
    </row>
    <row r="120" s="2" customFormat="1" ht="16.5" customHeight="1">
      <c r="A120" s="39"/>
      <c r="B120" s="40"/>
      <c r="C120" s="200" t="s">
        <v>185</v>
      </c>
      <c r="D120" s="200" t="s">
        <v>122</v>
      </c>
      <c r="E120" s="201" t="s">
        <v>186</v>
      </c>
      <c r="F120" s="202" t="s">
        <v>187</v>
      </c>
      <c r="G120" s="203" t="s">
        <v>145</v>
      </c>
      <c r="H120" s="204">
        <v>224</v>
      </c>
      <c r="I120" s="205"/>
      <c r="J120" s="206">
        <f>ROUND(I120*H120,2)</f>
        <v>0</v>
      </c>
      <c r="K120" s="202" t="s">
        <v>126</v>
      </c>
      <c r="L120" s="45"/>
      <c r="M120" s="207" t="s">
        <v>21</v>
      </c>
      <c r="N120" s="208" t="s">
        <v>50</v>
      </c>
      <c r="O120" s="85"/>
      <c r="P120" s="209">
        <f>O120*H120</f>
        <v>0</v>
      </c>
      <c r="Q120" s="209">
        <v>0</v>
      </c>
      <c r="R120" s="209">
        <f>Q120*H120</f>
        <v>0</v>
      </c>
      <c r="S120" s="209">
        <v>0</v>
      </c>
      <c r="T120" s="210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1" t="s">
        <v>127</v>
      </c>
      <c r="AT120" s="211" t="s">
        <v>122</v>
      </c>
      <c r="AU120" s="211" t="s">
        <v>128</v>
      </c>
      <c r="AY120" s="17" t="s">
        <v>117</v>
      </c>
      <c r="BE120" s="212">
        <f>IF(N120="základní",J120,0)</f>
        <v>0</v>
      </c>
      <c r="BF120" s="212">
        <f>IF(N120="snížená",J120,0)</f>
        <v>0</v>
      </c>
      <c r="BG120" s="212">
        <f>IF(N120="zákl. přenesená",J120,0)</f>
        <v>0</v>
      </c>
      <c r="BH120" s="212">
        <f>IF(N120="sníž. přenesená",J120,0)</f>
        <v>0</v>
      </c>
      <c r="BI120" s="212">
        <f>IF(N120="nulová",J120,0)</f>
        <v>0</v>
      </c>
      <c r="BJ120" s="17" t="s">
        <v>84</v>
      </c>
      <c r="BK120" s="212">
        <f>ROUND(I120*H120,2)</f>
        <v>0</v>
      </c>
      <c r="BL120" s="17" t="s">
        <v>127</v>
      </c>
      <c r="BM120" s="211" t="s">
        <v>188</v>
      </c>
    </row>
    <row r="121" s="2" customFormat="1">
      <c r="A121" s="39"/>
      <c r="B121" s="40"/>
      <c r="C121" s="41"/>
      <c r="D121" s="213" t="s">
        <v>130</v>
      </c>
      <c r="E121" s="41"/>
      <c r="F121" s="214" t="s">
        <v>189</v>
      </c>
      <c r="G121" s="41"/>
      <c r="H121" s="41"/>
      <c r="I121" s="215"/>
      <c r="J121" s="41"/>
      <c r="K121" s="41"/>
      <c r="L121" s="45"/>
      <c r="M121" s="216"/>
      <c r="N121" s="217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7" t="s">
        <v>130</v>
      </c>
      <c r="AU121" s="17" t="s">
        <v>128</v>
      </c>
    </row>
    <row r="122" s="2" customFormat="1">
      <c r="A122" s="39"/>
      <c r="B122" s="40"/>
      <c r="C122" s="41"/>
      <c r="D122" s="218" t="s">
        <v>132</v>
      </c>
      <c r="E122" s="41"/>
      <c r="F122" s="219" t="s">
        <v>190</v>
      </c>
      <c r="G122" s="41"/>
      <c r="H122" s="41"/>
      <c r="I122" s="215"/>
      <c r="J122" s="41"/>
      <c r="K122" s="41"/>
      <c r="L122" s="45"/>
      <c r="M122" s="216"/>
      <c r="N122" s="217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7" t="s">
        <v>132</v>
      </c>
      <c r="AU122" s="17" t="s">
        <v>128</v>
      </c>
    </row>
    <row r="123" s="2" customFormat="1" ht="16.5" customHeight="1">
      <c r="A123" s="39"/>
      <c r="B123" s="40"/>
      <c r="C123" s="220" t="s">
        <v>8</v>
      </c>
      <c r="D123" s="220" t="s">
        <v>134</v>
      </c>
      <c r="E123" s="221" t="s">
        <v>191</v>
      </c>
      <c r="F123" s="222" t="s">
        <v>192</v>
      </c>
      <c r="G123" s="223" t="s">
        <v>145</v>
      </c>
      <c r="H123" s="224">
        <v>222</v>
      </c>
      <c r="I123" s="225"/>
      <c r="J123" s="226">
        <f>ROUND(I123*H123,2)</f>
        <v>0</v>
      </c>
      <c r="K123" s="222" t="s">
        <v>126</v>
      </c>
      <c r="L123" s="227"/>
      <c r="M123" s="228" t="s">
        <v>21</v>
      </c>
      <c r="N123" s="229" t="s">
        <v>50</v>
      </c>
      <c r="O123" s="85"/>
      <c r="P123" s="209">
        <f>O123*H123</f>
        <v>0</v>
      </c>
      <c r="Q123" s="209">
        <v>0.00012</v>
      </c>
      <c r="R123" s="209">
        <f>Q123*H123</f>
        <v>0.02664</v>
      </c>
      <c r="S123" s="209">
        <v>0</v>
      </c>
      <c r="T123" s="21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1" t="s">
        <v>138</v>
      </c>
      <c r="AT123" s="211" t="s">
        <v>134</v>
      </c>
      <c r="AU123" s="211" t="s">
        <v>128</v>
      </c>
      <c r="AY123" s="17" t="s">
        <v>117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7" t="s">
        <v>84</v>
      </c>
      <c r="BK123" s="212">
        <f>ROUND(I123*H123,2)</f>
        <v>0</v>
      </c>
      <c r="BL123" s="17" t="s">
        <v>127</v>
      </c>
      <c r="BM123" s="211" t="s">
        <v>193</v>
      </c>
    </row>
    <row r="124" s="2" customFormat="1">
      <c r="A124" s="39"/>
      <c r="B124" s="40"/>
      <c r="C124" s="41"/>
      <c r="D124" s="213" t="s">
        <v>130</v>
      </c>
      <c r="E124" s="41"/>
      <c r="F124" s="214" t="s">
        <v>192</v>
      </c>
      <c r="G124" s="41"/>
      <c r="H124" s="41"/>
      <c r="I124" s="215"/>
      <c r="J124" s="41"/>
      <c r="K124" s="41"/>
      <c r="L124" s="45"/>
      <c r="M124" s="216"/>
      <c r="N124" s="217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7" t="s">
        <v>130</v>
      </c>
      <c r="AU124" s="17" t="s">
        <v>128</v>
      </c>
    </row>
    <row r="125" s="2" customFormat="1">
      <c r="A125" s="39"/>
      <c r="B125" s="40"/>
      <c r="C125" s="41"/>
      <c r="D125" s="213" t="s">
        <v>147</v>
      </c>
      <c r="E125" s="41"/>
      <c r="F125" s="241" t="s">
        <v>148</v>
      </c>
      <c r="G125" s="41"/>
      <c r="H125" s="41"/>
      <c r="I125" s="215"/>
      <c r="J125" s="41"/>
      <c r="K125" s="41"/>
      <c r="L125" s="45"/>
      <c r="M125" s="216"/>
      <c r="N125" s="217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7" t="s">
        <v>147</v>
      </c>
      <c r="AU125" s="17" t="s">
        <v>128</v>
      </c>
    </row>
    <row r="126" s="2" customFormat="1" ht="16.5" customHeight="1">
      <c r="A126" s="39"/>
      <c r="B126" s="40"/>
      <c r="C126" s="220" t="s">
        <v>194</v>
      </c>
      <c r="D126" s="220" t="s">
        <v>134</v>
      </c>
      <c r="E126" s="221" t="s">
        <v>195</v>
      </c>
      <c r="F126" s="222" t="s">
        <v>196</v>
      </c>
      <c r="G126" s="223" t="s">
        <v>145</v>
      </c>
      <c r="H126" s="224">
        <v>2</v>
      </c>
      <c r="I126" s="225"/>
      <c r="J126" s="226">
        <f>ROUND(I126*H126,2)</f>
        <v>0</v>
      </c>
      <c r="K126" s="222" t="s">
        <v>126</v>
      </c>
      <c r="L126" s="227"/>
      <c r="M126" s="228" t="s">
        <v>21</v>
      </c>
      <c r="N126" s="229" t="s">
        <v>50</v>
      </c>
      <c r="O126" s="85"/>
      <c r="P126" s="209">
        <f>O126*H126</f>
        <v>0</v>
      </c>
      <c r="Q126" s="209">
        <v>0.00012</v>
      </c>
      <c r="R126" s="209">
        <f>Q126*H126</f>
        <v>0.00024000000000000001</v>
      </c>
      <c r="S126" s="209">
        <v>0</v>
      </c>
      <c r="T126" s="21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1" t="s">
        <v>138</v>
      </c>
      <c r="AT126" s="211" t="s">
        <v>134</v>
      </c>
      <c r="AU126" s="211" t="s">
        <v>128</v>
      </c>
      <c r="AY126" s="17" t="s">
        <v>117</v>
      </c>
      <c r="BE126" s="212">
        <f>IF(N126="základní",J126,0)</f>
        <v>0</v>
      </c>
      <c r="BF126" s="212">
        <f>IF(N126="snížená",J126,0)</f>
        <v>0</v>
      </c>
      <c r="BG126" s="212">
        <f>IF(N126="zákl. přenesená",J126,0)</f>
        <v>0</v>
      </c>
      <c r="BH126" s="212">
        <f>IF(N126="sníž. přenesená",J126,0)</f>
        <v>0</v>
      </c>
      <c r="BI126" s="212">
        <f>IF(N126="nulová",J126,0)</f>
        <v>0</v>
      </c>
      <c r="BJ126" s="17" t="s">
        <v>84</v>
      </c>
      <c r="BK126" s="212">
        <f>ROUND(I126*H126,2)</f>
        <v>0</v>
      </c>
      <c r="BL126" s="17" t="s">
        <v>127</v>
      </c>
      <c r="BM126" s="211" t="s">
        <v>197</v>
      </c>
    </row>
    <row r="127" s="2" customFormat="1">
      <c r="A127" s="39"/>
      <c r="B127" s="40"/>
      <c r="C127" s="41"/>
      <c r="D127" s="213" t="s">
        <v>130</v>
      </c>
      <c r="E127" s="41"/>
      <c r="F127" s="214" t="s">
        <v>196</v>
      </c>
      <c r="G127" s="41"/>
      <c r="H127" s="41"/>
      <c r="I127" s="215"/>
      <c r="J127" s="41"/>
      <c r="K127" s="41"/>
      <c r="L127" s="45"/>
      <c r="M127" s="216"/>
      <c r="N127" s="217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7" t="s">
        <v>130</v>
      </c>
      <c r="AU127" s="17" t="s">
        <v>128</v>
      </c>
    </row>
    <row r="128" s="2" customFormat="1">
      <c r="A128" s="39"/>
      <c r="B128" s="40"/>
      <c r="C128" s="41"/>
      <c r="D128" s="213" t="s">
        <v>147</v>
      </c>
      <c r="E128" s="41"/>
      <c r="F128" s="241" t="s">
        <v>148</v>
      </c>
      <c r="G128" s="41"/>
      <c r="H128" s="41"/>
      <c r="I128" s="215"/>
      <c r="J128" s="41"/>
      <c r="K128" s="41"/>
      <c r="L128" s="45"/>
      <c r="M128" s="216"/>
      <c r="N128" s="217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7" t="s">
        <v>147</v>
      </c>
      <c r="AU128" s="17" t="s">
        <v>128</v>
      </c>
    </row>
    <row r="129" s="2" customFormat="1" ht="16.5" customHeight="1">
      <c r="A129" s="39"/>
      <c r="B129" s="40"/>
      <c r="C129" s="200" t="s">
        <v>198</v>
      </c>
      <c r="D129" s="200" t="s">
        <v>122</v>
      </c>
      <c r="E129" s="201" t="s">
        <v>199</v>
      </c>
      <c r="F129" s="202" t="s">
        <v>200</v>
      </c>
      <c r="G129" s="203" t="s">
        <v>145</v>
      </c>
      <c r="H129" s="204">
        <v>1</v>
      </c>
      <c r="I129" s="205"/>
      <c r="J129" s="206">
        <f>ROUND(I129*H129,2)</f>
        <v>0</v>
      </c>
      <c r="K129" s="202" t="s">
        <v>126</v>
      </c>
      <c r="L129" s="45"/>
      <c r="M129" s="207" t="s">
        <v>21</v>
      </c>
      <c r="N129" s="208" t="s">
        <v>50</v>
      </c>
      <c r="O129" s="85"/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10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1" t="s">
        <v>127</v>
      </c>
      <c r="AT129" s="211" t="s">
        <v>122</v>
      </c>
      <c r="AU129" s="211" t="s">
        <v>128</v>
      </c>
      <c r="AY129" s="17" t="s">
        <v>117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7" t="s">
        <v>84</v>
      </c>
      <c r="BK129" s="212">
        <f>ROUND(I129*H129,2)</f>
        <v>0</v>
      </c>
      <c r="BL129" s="17" t="s">
        <v>127</v>
      </c>
      <c r="BM129" s="211" t="s">
        <v>201</v>
      </c>
    </row>
    <row r="130" s="2" customFormat="1">
      <c r="A130" s="39"/>
      <c r="B130" s="40"/>
      <c r="C130" s="41"/>
      <c r="D130" s="213" t="s">
        <v>130</v>
      </c>
      <c r="E130" s="41"/>
      <c r="F130" s="214" t="s">
        <v>202</v>
      </c>
      <c r="G130" s="41"/>
      <c r="H130" s="41"/>
      <c r="I130" s="215"/>
      <c r="J130" s="41"/>
      <c r="K130" s="41"/>
      <c r="L130" s="45"/>
      <c r="M130" s="216"/>
      <c r="N130" s="217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7" t="s">
        <v>130</v>
      </c>
      <c r="AU130" s="17" t="s">
        <v>128</v>
      </c>
    </row>
    <row r="131" s="2" customFormat="1">
      <c r="A131" s="39"/>
      <c r="B131" s="40"/>
      <c r="C131" s="41"/>
      <c r="D131" s="218" t="s">
        <v>132</v>
      </c>
      <c r="E131" s="41"/>
      <c r="F131" s="219" t="s">
        <v>203</v>
      </c>
      <c r="G131" s="41"/>
      <c r="H131" s="41"/>
      <c r="I131" s="215"/>
      <c r="J131" s="41"/>
      <c r="K131" s="41"/>
      <c r="L131" s="45"/>
      <c r="M131" s="216"/>
      <c r="N131" s="217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7" t="s">
        <v>132</v>
      </c>
      <c r="AU131" s="17" t="s">
        <v>128</v>
      </c>
    </row>
    <row r="132" s="2" customFormat="1" ht="16.5" customHeight="1">
      <c r="A132" s="39"/>
      <c r="B132" s="40"/>
      <c r="C132" s="220" t="s">
        <v>204</v>
      </c>
      <c r="D132" s="220" t="s">
        <v>134</v>
      </c>
      <c r="E132" s="221" t="s">
        <v>205</v>
      </c>
      <c r="F132" s="222" t="s">
        <v>206</v>
      </c>
      <c r="G132" s="223" t="s">
        <v>145</v>
      </c>
      <c r="H132" s="224">
        <v>1</v>
      </c>
      <c r="I132" s="225"/>
      <c r="J132" s="226">
        <f>ROUND(I132*H132,2)</f>
        <v>0</v>
      </c>
      <c r="K132" s="222" t="s">
        <v>126</v>
      </c>
      <c r="L132" s="227"/>
      <c r="M132" s="228" t="s">
        <v>21</v>
      </c>
      <c r="N132" s="229" t="s">
        <v>50</v>
      </c>
      <c r="O132" s="85"/>
      <c r="P132" s="209">
        <f>O132*H132</f>
        <v>0</v>
      </c>
      <c r="Q132" s="209">
        <v>0.00027999999999999998</v>
      </c>
      <c r="R132" s="209">
        <f>Q132*H132</f>
        <v>0.00027999999999999998</v>
      </c>
      <c r="S132" s="209">
        <v>0</v>
      </c>
      <c r="T132" s="210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1" t="s">
        <v>138</v>
      </c>
      <c r="AT132" s="211" t="s">
        <v>134</v>
      </c>
      <c r="AU132" s="211" t="s">
        <v>128</v>
      </c>
      <c r="AY132" s="17" t="s">
        <v>117</v>
      </c>
      <c r="BE132" s="212">
        <f>IF(N132="základní",J132,0)</f>
        <v>0</v>
      </c>
      <c r="BF132" s="212">
        <f>IF(N132="snížená",J132,0)</f>
        <v>0</v>
      </c>
      <c r="BG132" s="212">
        <f>IF(N132="zákl. přenesená",J132,0)</f>
        <v>0</v>
      </c>
      <c r="BH132" s="212">
        <f>IF(N132="sníž. přenesená",J132,0)</f>
        <v>0</v>
      </c>
      <c r="BI132" s="212">
        <f>IF(N132="nulová",J132,0)</f>
        <v>0</v>
      </c>
      <c r="BJ132" s="17" t="s">
        <v>84</v>
      </c>
      <c r="BK132" s="212">
        <f>ROUND(I132*H132,2)</f>
        <v>0</v>
      </c>
      <c r="BL132" s="17" t="s">
        <v>127</v>
      </c>
      <c r="BM132" s="211" t="s">
        <v>207</v>
      </c>
    </row>
    <row r="133" s="2" customFormat="1">
      <c r="A133" s="39"/>
      <c r="B133" s="40"/>
      <c r="C133" s="41"/>
      <c r="D133" s="213" t="s">
        <v>130</v>
      </c>
      <c r="E133" s="41"/>
      <c r="F133" s="214" t="s">
        <v>206</v>
      </c>
      <c r="G133" s="41"/>
      <c r="H133" s="41"/>
      <c r="I133" s="215"/>
      <c r="J133" s="41"/>
      <c r="K133" s="41"/>
      <c r="L133" s="45"/>
      <c r="M133" s="216"/>
      <c r="N133" s="217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7" t="s">
        <v>130</v>
      </c>
      <c r="AU133" s="17" t="s">
        <v>128</v>
      </c>
    </row>
    <row r="134" s="2" customFormat="1">
      <c r="A134" s="39"/>
      <c r="B134" s="40"/>
      <c r="C134" s="41"/>
      <c r="D134" s="213" t="s">
        <v>147</v>
      </c>
      <c r="E134" s="41"/>
      <c r="F134" s="241" t="s">
        <v>148</v>
      </c>
      <c r="G134" s="41"/>
      <c r="H134" s="41"/>
      <c r="I134" s="215"/>
      <c r="J134" s="41"/>
      <c r="K134" s="41"/>
      <c r="L134" s="45"/>
      <c r="M134" s="216"/>
      <c r="N134" s="217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7" t="s">
        <v>147</v>
      </c>
      <c r="AU134" s="17" t="s">
        <v>128</v>
      </c>
    </row>
    <row r="135" s="2" customFormat="1" ht="16.5" customHeight="1">
      <c r="A135" s="39"/>
      <c r="B135" s="40"/>
      <c r="C135" s="200" t="s">
        <v>127</v>
      </c>
      <c r="D135" s="200" t="s">
        <v>122</v>
      </c>
      <c r="E135" s="201" t="s">
        <v>208</v>
      </c>
      <c r="F135" s="202" t="s">
        <v>209</v>
      </c>
      <c r="G135" s="203" t="s">
        <v>145</v>
      </c>
      <c r="H135" s="204">
        <v>18</v>
      </c>
      <c r="I135" s="205"/>
      <c r="J135" s="206">
        <f>ROUND(I135*H135,2)</f>
        <v>0</v>
      </c>
      <c r="K135" s="202" t="s">
        <v>126</v>
      </c>
      <c r="L135" s="45"/>
      <c r="M135" s="207" t="s">
        <v>21</v>
      </c>
      <c r="N135" s="208" t="s">
        <v>50</v>
      </c>
      <c r="O135" s="85"/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1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1" t="s">
        <v>127</v>
      </c>
      <c r="AT135" s="211" t="s">
        <v>122</v>
      </c>
      <c r="AU135" s="211" t="s">
        <v>128</v>
      </c>
      <c r="AY135" s="17" t="s">
        <v>117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7" t="s">
        <v>84</v>
      </c>
      <c r="BK135" s="212">
        <f>ROUND(I135*H135,2)</f>
        <v>0</v>
      </c>
      <c r="BL135" s="17" t="s">
        <v>127</v>
      </c>
      <c r="BM135" s="211" t="s">
        <v>210</v>
      </c>
    </row>
    <row r="136" s="2" customFormat="1">
      <c r="A136" s="39"/>
      <c r="B136" s="40"/>
      <c r="C136" s="41"/>
      <c r="D136" s="213" t="s">
        <v>130</v>
      </c>
      <c r="E136" s="41"/>
      <c r="F136" s="214" t="s">
        <v>211</v>
      </c>
      <c r="G136" s="41"/>
      <c r="H136" s="41"/>
      <c r="I136" s="215"/>
      <c r="J136" s="41"/>
      <c r="K136" s="41"/>
      <c r="L136" s="45"/>
      <c r="M136" s="216"/>
      <c r="N136" s="217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7" t="s">
        <v>130</v>
      </c>
      <c r="AU136" s="17" t="s">
        <v>128</v>
      </c>
    </row>
    <row r="137" s="2" customFormat="1">
      <c r="A137" s="39"/>
      <c r="B137" s="40"/>
      <c r="C137" s="41"/>
      <c r="D137" s="218" t="s">
        <v>132</v>
      </c>
      <c r="E137" s="41"/>
      <c r="F137" s="219" t="s">
        <v>212</v>
      </c>
      <c r="G137" s="41"/>
      <c r="H137" s="41"/>
      <c r="I137" s="215"/>
      <c r="J137" s="41"/>
      <c r="K137" s="41"/>
      <c r="L137" s="45"/>
      <c r="M137" s="216"/>
      <c r="N137" s="217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7" t="s">
        <v>132</v>
      </c>
      <c r="AU137" s="17" t="s">
        <v>128</v>
      </c>
    </row>
    <row r="138" s="2" customFormat="1" ht="16.5" customHeight="1">
      <c r="A138" s="39"/>
      <c r="B138" s="40"/>
      <c r="C138" s="220" t="s">
        <v>213</v>
      </c>
      <c r="D138" s="220" t="s">
        <v>134</v>
      </c>
      <c r="E138" s="221" t="s">
        <v>214</v>
      </c>
      <c r="F138" s="222" t="s">
        <v>215</v>
      </c>
      <c r="G138" s="223" t="s">
        <v>145</v>
      </c>
      <c r="H138" s="224">
        <v>18</v>
      </c>
      <c r="I138" s="225"/>
      <c r="J138" s="226">
        <f>ROUND(I138*H138,2)</f>
        <v>0</v>
      </c>
      <c r="K138" s="222" t="s">
        <v>21</v>
      </c>
      <c r="L138" s="227"/>
      <c r="M138" s="228" t="s">
        <v>21</v>
      </c>
      <c r="N138" s="229" t="s">
        <v>50</v>
      </c>
      <c r="O138" s="85"/>
      <c r="P138" s="209">
        <f>O138*H138</f>
        <v>0</v>
      </c>
      <c r="Q138" s="209">
        <v>0.00017000000000000001</v>
      </c>
      <c r="R138" s="209">
        <f>Q138*H138</f>
        <v>0.0030600000000000002</v>
      </c>
      <c r="S138" s="209">
        <v>0</v>
      </c>
      <c r="T138" s="21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1" t="s">
        <v>138</v>
      </c>
      <c r="AT138" s="211" t="s">
        <v>134</v>
      </c>
      <c r="AU138" s="211" t="s">
        <v>128</v>
      </c>
      <c r="AY138" s="17" t="s">
        <v>117</v>
      </c>
      <c r="BE138" s="212">
        <f>IF(N138="základní",J138,0)</f>
        <v>0</v>
      </c>
      <c r="BF138" s="212">
        <f>IF(N138="snížená",J138,0)</f>
        <v>0</v>
      </c>
      <c r="BG138" s="212">
        <f>IF(N138="zákl. přenesená",J138,0)</f>
        <v>0</v>
      </c>
      <c r="BH138" s="212">
        <f>IF(N138="sníž. přenesená",J138,0)</f>
        <v>0</v>
      </c>
      <c r="BI138" s="212">
        <f>IF(N138="nulová",J138,0)</f>
        <v>0</v>
      </c>
      <c r="BJ138" s="17" t="s">
        <v>84</v>
      </c>
      <c r="BK138" s="212">
        <f>ROUND(I138*H138,2)</f>
        <v>0</v>
      </c>
      <c r="BL138" s="17" t="s">
        <v>127</v>
      </c>
      <c r="BM138" s="211" t="s">
        <v>216</v>
      </c>
    </row>
    <row r="139" s="2" customFormat="1">
      <c r="A139" s="39"/>
      <c r="B139" s="40"/>
      <c r="C139" s="41"/>
      <c r="D139" s="213" t="s">
        <v>130</v>
      </c>
      <c r="E139" s="41"/>
      <c r="F139" s="214" t="s">
        <v>215</v>
      </c>
      <c r="G139" s="41"/>
      <c r="H139" s="41"/>
      <c r="I139" s="215"/>
      <c r="J139" s="41"/>
      <c r="K139" s="41"/>
      <c r="L139" s="45"/>
      <c r="M139" s="216"/>
      <c r="N139" s="217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7" t="s">
        <v>130</v>
      </c>
      <c r="AU139" s="17" t="s">
        <v>128</v>
      </c>
    </row>
    <row r="140" s="2" customFormat="1">
      <c r="A140" s="39"/>
      <c r="B140" s="40"/>
      <c r="C140" s="41"/>
      <c r="D140" s="213" t="s">
        <v>147</v>
      </c>
      <c r="E140" s="41"/>
      <c r="F140" s="241" t="s">
        <v>148</v>
      </c>
      <c r="G140" s="41"/>
      <c r="H140" s="41"/>
      <c r="I140" s="215"/>
      <c r="J140" s="41"/>
      <c r="K140" s="41"/>
      <c r="L140" s="45"/>
      <c r="M140" s="216"/>
      <c r="N140" s="217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7" t="s">
        <v>147</v>
      </c>
      <c r="AU140" s="17" t="s">
        <v>128</v>
      </c>
    </row>
    <row r="141" s="2" customFormat="1" ht="16.5" customHeight="1">
      <c r="A141" s="39"/>
      <c r="B141" s="40"/>
      <c r="C141" s="200" t="s">
        <v>217</v>
      </c>
      <c r="D141" s="200" t="s">
        <v>122</v>
      </c>
      <c r="E141" s="201" t="s">
        <v>186</v>
      </c>
      <c r="F141" s="202" t="s">
        <v>187</v>
      </c>
      <c r="G141" s="203" t="s">
        <v>145</v>
      </c>
      <c r="H141" s="204">
        <v>1</v>
      </c>
      <c r="I141" s="205"/>
      <c r="J141" s="206">
        <f>ROUND(I141*H141,2)</f>
        <v>0</v>
      </c>
      <c r="K141" s="202" t="s">
        <v>126</v>
      </c>
      <c r="L141" s="45"/>
      <c r="M141" s="207" t="s">
        <v>21</v>
      </c>
      <c r="N141" s="208" t="s">
        <v>50</v>
      </c>
      <c r="O141" s="85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10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1" t="s">
        <v>127</v>
      </c>
      <c r="AT141" s="211" t="s">
        <v>122</v>
      </c>
      <c r="AU141" s="211" t="s">
        <v>128</v>
      </c>
      <c r="AY141" s="17" t="s">
        <v>117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7" t="s">
        <v>84</v>
      </c>
      <c r="BK141" s="212">
        <f>ROUND(I141*H141,2)</f>
        <v>0</v>
      </c>
      <c r="BL141" s="17" t="s">
        <v>127</v>
      </c>
      <c r="BM141" s="211" t="s">
        <v>218</v>
      </c>
    </row>
    <row r="142" s="2" customFormat="1">
      <c r="A142" s="39"/>
      <c r="B142" s="40"/>
      <c r="C142" s="41"/>
      <c r="D142" s="213" t="s">
        <v>130</v>
      </c>
      <c r="E142" s="41"/>
      <c r="F142" s="214" t="s">
        <v>189</v>
      </c>
      <c r="G142" s="41"/>
      <c r="H142" s="41"/>
      <c r="I142" s="215"/>
      <c r="J142" s="41"/>
      <c r="K142" s="41"/>
      <c r="L142" s="45"/>
      <c r="M142" s="216"/>
      <c r="N142" s="217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7" t="s">
        <v>130</v>
      </c>
      <c r="AU142" s="17" t="s">
        <v>128</v>
      </c>
    </row>
    <row r="143" s="2" customFormat="1">
      <c r="A143" s="39"/>
      <c r="B143" s="40"/>
      <c r="C143" s="41"/>
      <c r="D143" s="218" t="s">
        <v>132</v>
      </c>
      <c r="E143" s="41"/>
      <c r="F143" s="219" t="s">
        <v>190</v>
      </c>
      <c r="G143" s="41"/>
      <c r="H143" s="41"/>
      <c r="I143" s="215"/>
      <c r="J143" s="41"/>
      <c r="K143" s="41"/>
      <c r="L143" s="45"/>
      <c r="M143" s="216"/>
      <c r="N143" s="217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7" t="s">
        <v>132</v>
      </c>
      <c r="AU143" s="17" t="s">
        <v>128</v>
      </c>
    </row>
    <row r="144" s="2" customFormat="1" ht="16.5" customHeight="1">
      <c r="A144" s="39"/>
      <c r="B144" s="40"/>
      <c r="C144" s="220" t="s">
        <v>219</v>
      </c>
      <c r="D144" s="220" t="s">
        <v>134</v>
      </c>
      <c r="E144" s="221" t="s">
        <v>220</v>
      </c>
      <c r="F144" s="222" t="s">
        <v>221</v>
      </c>
      <c r="G144" s="223" t="s">
        <v>145</v>
      </c>
      <c r="H144" s="224">
        <v>1</v>
      </c>
      <c r="I144" s="225"/>
      <c r="J144" s="226">
        <f>ROUND(I144*H144,2)</f>
        <v>0</v>
      </c>
      <c r="K144" s="222" t="s">
        <v>21</v>
      </c>
      <c r="L144" s="227"/>
      <c r="M144" s="228" t="s">
        <v>21</v>
      </c>
      <c r="N144" s="229" t="s">
        <v>50</v>
      </c>
      <c r="O144" s="85"/>
      <c r="P144" s="209">
        <f>O144*H144</f>
        <v>0</v>
      </c>
      <c r="Q144" s="209">
        <v>0.00017000000000000001</v>
      </c>
      <c r="R144" s="209">
        <f>Q144*H144</f>
        <v>0.00017000000000000001</v>
      </c>
      <c r="S144" s="209">
        <v>0</v>
      </c>
      <c r="T144" s="210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1" t="s">
        <v>138</v>
      </c>
      <c r="AT144" s="211" t="s">
        <v>134</v>
      </c>
      <c r="AU144" s="211" t="s">
        <v>128</v>
      </c>
      <c r="AY144" s="17" t="s">
        <v>117</v>
      </c>
      <c r="BE144" s="212">
        <f>IF(N144="základní",J144,0)</f>
        <v>0</v>
      </c>
      <c r="BF144" s="212">
        <f>IF(N144="snížená",J144,0)</f>
        <v>0</v>
      </c>
      <c r="BG144" s="212">
        <f>IF(N144="zákl. přenesená",J144,0)</f>
        <v>0</v>
      </c>
      <c r="BH144" s="212">
        <f>IF(N144="sníž. přenesená",J144,0)</f>
        <v>0</v>
      </c>
      <c r="BI144" s="212">
        <f>IF(N144="nulová",J144,0)</f>
        <v>0</v>
      </c>
      <c r="BJ144" s="17" t="s">
        <v>84</v>
      </c>
      <c r="BK144" s="212">
        <f>ROUND(I144*H144,2)</f>
        <v>0</v>
      </c>
      <c r="BL144" s="17" t="s">
        <v>127</v>
      </c>
      <c r="BM144" s="211" t="s">
        <v>222</v>
      </c>
    </row>
    <row r="145" s="2" customFormat="1">
      <c r="A145" s="39"/>
      <c r="B145" s="40"/>
      <c r="C145" s="41"/>
      <c r="D145" s="213" t="s">
        <v>130</v>
      </c>
      <c r="E145" s="41"/>
      <c r="F145" s="214" t="s">
        <v>221</v>
      </c>
      <c r="G145" s="41"/>
      <c r="H145" s="41"/>
      <c r="I145" s="215"/>
      <c r="J145" s="41"/>
      <c r="K145" s="41"/>
      <c r="L145" s="45"/>
      <c r="M145" s="216"/>
      <c r="N145" s="217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7" t="s">
        <v>130</v>
      </c>
      <c r="AU145" s="17" t="s">
        <v>128</v>
      </c>
    </row>
    <row r="146" s="2" customFormat="1">
      <c r="A146" s="39"/>
      <c r="B146" s="40"/>
      <c r="C146" s="41"/>
      <c r="D146" s="213" t="s">
        <v>147</v>
      </c>
      <c r="E146" s="41"/>
      <c r="F146" s="241" t="s">
        <v>148</v>
      </c>
      <c r="G146" s="41"/>
      <c r="H146" s="41"/>
      <c r="I146" s="215"/>
      <c r="J146" s="41"/>
      <c r="K146" s="41"/>
      <c r="L146" s="45"/>
      <c r="M146" s="216"/>
      <c r="N146" s="217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7" t="s">
        <v>147</v>
      </c>
      <c r="AU146" s="17" t="s">
        <v>128</v>
      </c>
    </row>
    <row r="147" s="2" customFormat="1" ht="24.15" customHeight="1">
      <c r="A147" s="39"/>
      <c r="B147" s="40"/>
      <c r="C147" s="200" t="s">
        <v>223</v>
      </c>
      <c r="D147" s="200" t="s">
        <v>122</v>
      </c>
      <c r="E147" s="201" t="s">
        <v>224</v>
      </c>
      <c r="F147" s="202" t="s">
        <v>225</v>
      </c>
      <c r="G147" s="203" t="s">
        <v>145</v>
      </c>
      <c r="H147" s="204">
        <v>120</v>
      </c>
      <c r="I147" s="205"/>
      <c r="J147" s="206">
        <f>ROUND(I147*H147,2)</f>
        <v>0</v>
      </c>
      <c r="K147" s="202" t="s">
        <v>126</v>
      </c>
      <c r="L147" s="45"/>
      <c r="M147" s="207" t="s">
        <v>21</v>
      </c>
      <c r="N147" s="208" t="s">
        <v>50</v>
      </c>
      <c r="O147" s="85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1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1" t="s">
        <v>127</v>
      </c>
      <c r="AT147" s="211" t="s">
        <v>122</v>
      </c>
      <c r="AU147" s="211" t="s">
        <v>128</v>
      </c>
      <c r="AY147" s="17" t="s">
        <v>117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7" t="s">
        <v>84</v>
      </c>
      <c r="BK147" s="212">
        <f>ROUND(I147*H147,2)</f>
        <v>0</v>
      </c>
      <c r="BL147" s="17" t="s">
        <v>127</v>
      </c>
      <c r="BM147" s="211" t="s">
        <v>226</v>
      </c>
    </row>
    <row r="148" s="2" customFormat="1">
      <c r="A148" s="39"/>
      <c r="B148" s="40"/>
      <c r="C148" s="41"/>
      <c r="D148" s="213" t="s">
        <v>130</v>
      </c>
      <c r="E148" s="41"/>
      <c r="F148" s="214" t="s">
        <v>227</v>
      </c>
      <c r="G148" s="41"/>
      <c r="H148" s="41"/>
      <c r="I148" s="215"/>
      <c r="J148" s="41"/>
      <c r="K148" s="41"/>
      <c r="L148" s="45"/>
      <c r="M148" s="216"/>
      <c r="N148" s="217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7" t="s">
        <v>130</v>
      </c>
      <c r="AU148" s="17" t="s">
        <v>128</v>
      </c>
    </row>
    <row r="149" s="2" customFormat="1">
      <c r="A149" s="39"/>
      <c r="B149" s="40"/>
      <c r="C149" s="41"/>
      <c r="D149" s="218" t="s">
        <v>132</v>
      </c>
      <c r="E149" s="41"/>
      <c r="F149" s="219" t="s">
        <v>228</v>
      </c>
      <c r="G149" s="41"/>
      <c r="H149" s="41"/>
      <c r="I149" s="215"/>
      <c r="J149" s="41"/>
      <c r="K149" s="41"/>
      <c r="L149" s="45"/>
      <c r="M149" s="216"/>
      <c r="N149" s="217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7" t="s">
        <v>132</v>
      </c>
      <c r="AU149" s="17" t="s">
        <v>128</v>
      </c>
    </row>
    <row r="150" s="2" customFormat="1" ht="21.75" customHeight="1">
      <c r="A150" s="39"/>
      <c r="B150" s="40"/>
      <c r="C150" s="220" t="s">
        <v>7</v>
      </c>
      <c r="D150" s="220" t="s">
        <v>134</v>
      </c>
      <c r="E150" s="221" t="s">
        <v>229</v>
      </c>
      <c r="F150" s="222" t="s">
        <v>230</v>
      </c>
      <c r="G150" s="223" t="s">
        <v>145</v>
      </c>
      <c r="H150" s="224">
        <v>120</v>
      </c>
      <c r="I150" s="225"/>
      <c r="J150" s="226">
        <f>ROUND(I150*H150,2)</f>
        <v>0</v>
      </c>
      <c r="K150" s="222" t="s">
        <v>21</v>
      </c>
      <c r="L150" s="227"/>
      <c r="M150" s="228" t="s">
        <v>21</v>
      </c>
      <c r="N150" s="229" t="s">
        <v>50</v>
      </c>
      <c r="O150" s="85"/>
      <c r="P150" s="209">
        <f>O150*H150</f>
        <v>0</v>
      </c>
      <c r="Q150" s="209">
        <v>0.00023000000000000001</v>
      </c>
      <c r="R150" s="209">
        <f>Q150*H150</f>
        <v>0.0276</v>
      </c>
      <c r="S150" s="209">
        <v>0</v>
      </c>
      <c r="T150" s="21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1" t="s">
        <v>138</v>
      </c>
      <c r="AT150" s="211" t="s">
        <v>134</v>
      </c>
      <c r="AU150" s="211" t="s">
        <v>128</v>
      </c>
      <c r="AY150" s="17" t="s">
        <v>117</v>
      </c>
      <c r="BE150" s="212">
        <f>IF(N150="základní",J150,0)</f>
        <v>0</v>
      </c>
      <c r="BF150" s="212">
        <f>IF(N150="snížená",J150,0)</f>
        <v>0</v>
      </c>
      <c r="BG150" s="212">
        <f>IF(N150="zákl. přenesená",J150,0)</f>
        <v>0</v>
      </c>
      <c r="BH150" s="212">
        <f>IF(N150="sníž. přenesená",J150,0)</f>
        <v>0</v>
      </c>
      <c r="BI150" s="212">
        <f>IF(N150="nulová",J150,0)</f>
        <v>0</v>
      </c>
      <c r="BJ150" s="17" t="s">
        <v>84</v>
      </c>
      <c r="BK150" s="212">
        <f>ROUND(I150*H150,2)</f>
        <v>0</v>
      </c>
      <c r="BL150" s="17" t="s">
        <v>127</v>
      </c>
      <c r="BM150" s="211" t="s">
        <v>231</v>
      </c>
    </row>
    <row r="151" s="2" customFormat="1">
      <c r="A151" s="39"/>
      <c r="B151" s="40"/>
      <c r="C151" s="41"/>
      <c r="D151" s="213" t="s">
        <v>130</v>
      </c>
      <c r="E151" s="41"/>
      <c r="F151" s="214" t="s">
        <v>230</v>
      </c>
      <c r="G151" s="41"/>
      <c r="H151" s="41"/>
      <c r="I151" s="215"/>
      <c r="J151" s="41"/>
      <c r="K151" s="41"/>
      <c r="L151" s="45"/>
      <c r="M151" s="216"/>
      <c r="N151" s="217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7" t="s">
        <v>130</v>
      </c>
      <c r="AU151" s="17" t="s">
        <v>128</v>
      </c>
    </row>
    <row r="152" s="2" customFormat="1">
      <c r="A152" s="39"/>
      <c r="B152" s="40"/>
      <c r="C152" s="41"/>
      <c r="D152" s="213" t="s">
        <v>147</v>
      </c>
      <c r="E152" s="41"/>
      <c r="F152" s="241" t="s">
        <v>148</v>
      </c>
      <c r="G152" s="41"/>
      <c r="H152" s="41"/>
      <c r="I152" s="215"/>
      <c r="J152" s="41"/>
      <c r="K152" s="41"/>
      <c r="L152" s="45"/>
      <c r="M152" s="216"/>
      <c r="N152" s="217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7" t="s">
        <v>147</v>
      </c>
      <c r="AU152" s="17" t="s">
        <v>128</v>
      </c>
    </row>
    <row r="153" s="2" customFormat="1" ht="16.5" customHeight="1">
      <c r="A153" s="39"/>
      <c r="B153" s="40"/>
      <c r="C153" s="200" t="s">
        <v>232</v>
      </c>
      <c r="D153" s="200" t="s">
        <v>122</v>
      </c>
      <c r="E153" s="201" t="s">
        <v>186</v>
      </c>
      <c r="F153" s="202" t="s">
        <v>187</v>
      </c>
      <c r="G153" s="203" t="s">
        <v>145</v>
      </c>
      <c r="H153" s="204">
        <v>17</v>
      </c>
      <c r="I153" s="205"/>
      <c r="J153" s="206">
        <f>ROUND(I153*H153,2)</f>
        <v>0</v>
      </c>
      <c r="K153" s="202" t="s">
        <v>126</v>
      </c>
      <c r="L153" s="45"/>
      <c r="M153" s="207" t="s">
        <v>21</v>
      </c>
      <c r="N153" s="208" t="s">
        <v>50</v>
      </c>
      <c r="O153" s="85"/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1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1" t="s">
        <v>127</v>
      </c>
      <c r="AT153" s="211" t="s">
        <v>122</v>
      </c>
      <c r="AU153" s="211" t="s">
        <v>128</v>
      </c>
      <c r="AY153" s="17" t="s">
        <v>117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7" t="s">
        <v>84</v>
      </c>
      <c r="BK153" s="212">
        <f>ROUND(I153*H153,2)</f>
        <v>0</v>
      </c>
      <c r="BL153" s="17" t="s">
        <v>127</v>
      </c>
      <c r="BM153" s="211" t="s">
        <v>233</v>
      </c>
    </row>
    <row r="154" s="2" customFormat="1">
      <c r="A154" s="39"/>
      <c r="B154" s="40"/>
      <c r="C154" s="41"/>
      <c r="D154" s="213" t="s">
        <v>130</v>
      </c>
      <c r="E154" s="41"/>
      <c r="F154" s="214" t="s">
        <v>189</v>
      </c>
      <c r="G154" s="41"/>
      <c r="H154" s="41"/>
      <c r="I154" s="215"/>
      <c r="J154" s="41"/>
      <c r="K154" s="41"/>
      <c r="L154" s="45"/>
      <c r="M154" s="216"/>
      <c r="N154" s="217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7" t="s">
        <v>130</v>
      </c>
      <c r="AU154" s="17" t="s">
        <v>128</v>
      </c>
    </row>
    <row r="155" s="2" customFormat="1">
      <c r="A155" s="39"/>
      <c r="B155" s="40"/>
      <c r="C155" s="41"/>
      <c r="D155" s="218" t="s">
        <v>132</v>
      </c>
      <c r="E155" s="41"/>
      <c r="F155" s="219" t="s">
        <v>190</v>
      </c>
      <c r="G155" s="41"/>
      <c r="H155" s="41"/>
      <c r="I155" s="215"/>
      <c r="J155" s="41"/>
      <c r="K155" s="41"/>
      <c r="L155" s="45"/>
      <c r="M155" s="216"/>
      <c r="N155" s="217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7" t="s">
        <v>132</v>
      </c>
      <c r="AU155" s="17" t="s">
        <v>128</v>
      </c>
    </row>
    <row r="156" s="2" customFormat="1" ht="16.5" customHeight="1">
      <c r="A156" s="39"/>
      <c r="B156" s="40"/>
      <c r="C156" s="220" t="s">
        <v>234</v>
      </c>
      <c r="D156" s="220" t="s">
        <v>134</v>
      </c>
      <c r="E156" s="221" t="s">
        <v>235</v>
      </c>
      <c r="F156" s="222" t="s">
        <v>236</v>
      </c>
      <c r="G156" s="223" t="s">
        <v>145</v>
      </c>
      <c r="H156" s="224">
        <v>17</v>
      </c>
      <c r="I156" s="225"/>
      <c r="J156" s="226">
        <f>ROUND(I156*H156,2)</f>
        <v>0</v>
      </c>
      <c r="K156" s="222" t="s">
        <v>21</v>
      </c>
      <c r="L156" s="227"/>
      <c r="M156" s="228" t="s">
        <v>21</v>
      </c>
      <c r="N156" s="229" t="s">
        <v>50</v>
      </c>
      <c r="O156" s="85"/>
      <c r="P156" s="209">
        <f>O156*H156</f>
        <v>0</v>
      </c>
      <c r="Q156" s="209">
        <v>0.00012</v>
      </c>
      <c r="R156" s="209">
        <f>Q156*H156</f>
        <v>0.0020400000000000001</v>
      </c>
      <c r="S156" s="209">
        <v>0</v>
      </c>
      <c r="T156" s="210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1" t="s">
        <v>138</v>
      </c>
      <c r="AT156" s="211" t="s">
        <v>134</v>
      </c>
      <c r="AU156" s="211" t="s">
        <v>128</v>
      </c>
      <c r="AY156" s="17" t="s">
        <v>117</v>
      </c>
      <c r="BE156" s="212">
        <f>IF(N156="základní",J156,0)</f>
        <v>0</v>
      </c>
      <c r="BF156" s="212">
        <f>IF(N156="snížená",J156,0)</f>
        <v>0</v>
      </c>
      <c r="BG156" s="212">
        <f>IF(N156="zákl. přenesená",J156,0)</f>
        <v>0</v>
      </c>
      <c r="BH156" s="212">
        <f>IF(N156="sníž. přenesená",J156,0)</f>
        <v>0</v>
      </c>
      <c r="BI156" s="212">
        <f>IF(N156="nulová",J156,0)</f>
        <v>0</v>
      </c>
      <c r="BJ156" s="17" t="s">
        <v>84</v>
      </c>
      <c r="BK156" s="212">
        <f>ROUND(I156*H156,2)</f>
        <v>0</v>
      </c>
      <c r="BL156" s="17" t="s">
        <v>127</v>
      </c>
      <c r="BM156" s="211" t="s">
        <v>237</v>
      </c>
    </row>
    <row r="157" s="2" customFormat="1">
      <c r="A157" s="39"/>
      <c r="B157" s="40"/>
      <c r="C157" s="41"/>
      <c r="D157" s="213" t="s">
        <v>130</v>
      </c>
      <c r="E157" s="41"/>
      <c r="F157" s="214" t="s">
        <v>238</v>
      </c>
      <c r="G157" s="41"/>
      <c r="H157" s="41"/>
      <c r="I157" s="215"/>
      <c r="J157" s="41"/>
      <c r="K157" s="41"/>
      <c r="L157" s="45"/>
      <c r="M157" s="216"/>
      <c r="N157" s="217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7" t="s">
        <v>130</v>
      </c>
      <c r="AU157" s="17" t="s">
        <v>128</v>
      </c>
    </row>
    <row r="158" s="2" customFormat="1">
      <c r="A158" s="39"/>
      <c r="B158" s="40"/>
      <c r="C158" s="41"/>
      <c r="D158" s="213" t="s">
        <v>147</v>
      </c>
      <c r="E158" s="41"/>
      <c r="F158" s="241" t="s">
        <v>148</v>
      </c>
      <c r="G158" s="41"/>
      <c r="H158" s="41"/>
      <c r="I158" s="215"/>
      <c r="J158" s="41"/>
      <c r="K158" s="41"/>
      <c r="L158" s="45"/>
      <c r="M158" s="216"/>
      <c r="N158" s="217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7" t="s">
        <v>147</v>
      </c>
      <c r="AU158" s="17" t="s">
        <v>128</v>
      </c>
    </row>
    <row r="159" s="2" customFormat="1" ht="16.5" customHeight="1">
      <c r="A159" s="39"/>
      <c r="B159" s="40"/>
      <c r="C159" s="200" t="s">
        <v>239</v>
      </c>
      <c r="D159" s="200" t="s">
        <v>122</v>
      </c>
      <c r="E159" s="201" t="s">
        <v>199</v>
      </c>
      <c r="F159" s="202" t="s">
        <v>200</v>
      </c>
      <c r="G159" s="203" t="s">
        <v>145</v>
      </c>
      <c r="H159" s="204">
        <v>28</v>
      </c>
      <c r="I159" s="205"/>
      <c r="J159" s="206">
        <f>ROUND(I159*H159,2)</f>
        <v>0</v>
      </c>
      <c r="K159" s="202" t="s">
        <v>126</v>
      </c>
      <c r="L159" s="45"/>
      <c r="M159" s="207" t="s">
        <v>21</v>
      </c>
      <c r="N159" s="208" t="s">
        <v>50</v>
      </c>
      <c r="O159" s="85"/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10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1" t="s">
        <v>127</v>
      </c>
      <c r="AT159" s="211" t="s">
        <v>122</v>
      </c>
      <c r="AU159" s="211" t="s">
        <v>128</v>
      </c>
      <c r="AY159" s="17" t="s">
        <v>117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7" t="s">
        <v>84</v>
      </c>
      <c r="BK159" s="212">
        <f>ROUND(I159*H159,2)</f>
        <v>0</v>
      </c>
      <c r="BL159" s="17" t="s">
        <v>127</v>
      </c>
      <c r="BM159" s="211" t="s">
        <v>240</v>
      </c>
    </row>
    <row r="160" s="2" customFormat="1">
      <c r="A160" s="39"/>
      <c r="B160" s="40"/>
      <c r="C160" s="41"/>
      <c r="D160" s="213" t="s">
        <v>130</v>
      </c>
      <c r="E160" s="41"/>
      <c r="F160" s="214" t="s">
        <v>202</v>
      </c>
      <c r="G160" s="41"/>
      <c r="H160" s="41"/>
      <c r="I160" s="215"/>
      <c r="J160" s="41"/>
      <c r="K160" s="41"/>
      <c r="L160" s="45"/>
      <c r="M160" s="216"/>
      <c r="N160" s="217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7" t="s">
        <v>130</v>
      </c>
      <c r="AU160" s="17" t="s">
        <v>128</v>
      </c>
    </row>
    <row r="161" s="2" customFormat="1">
      <c r="A161" s="39"/>
      <c r="B161" s="40"/>
      <c r="C161" s="41"/>
      <c r="D161" s="218" t="s">
        <v>132</v>
      </c>
      <c r="E161" s="41"/>
      <c r="F161" s="219" t="s">
        <v>203</v>
      </c>
      <c r="G161" s="41"/>
      <c r="H161" s="41"/>
      <c r="I161" s="215"/>
      <c r="J161" s="41"/>
      <c r="K161" s="41"/>
      <c r="L161" s="45"/>
      <c r="M161" s="216"/>
      <c r="N161" s="217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7" t="s">
        <v>132</v>
      </c>
      <c r="AU161" s="17" t="s">
        <v>128</v>
      </c>
    </row>
    <row r="162" s="2" customFormat="1" ht="16.5" customHeight="1">
      <c r="A162" s="39"/>
      <c r="B162" s="40"/>
      <c r="C162" s="220" t="s">
        <v>241</v>
      </c>
      <c r="D162" s="220" t="s">
        <v>134</v>
      </c>
      <c r="E162" s="221" t="s">
        <v>242</v>
      </c>
      <c r="F162" s="222" t="s">
        <v>243</v>
      </c>
      <c r="G162" s="223" t="s">
        <v>145</v>
      </c>
      <c r="H162" s="224">
        <v>8</v>
      </c>
      <c r="I162" s="225"/>
      <c r="J162" s="226">
        <f>ROUND(I162*H162,2)</f>
        <v>0</v>
      </c>
      <c r="K162" s="222" t="s">
        <v>21</v>
      </c>
      <c r="L162" s="227"/>
      <c r="M162" s="228" t="s">
        <v>21</v>
      </c>
      <c r="N162" s="229" t="s">
        <v>50</v>
      </c>
      <c r="O162" s="85"/>
      <c r="P162" s="209">
        <f>O162*H162</f>
        <v>0</v>
      </c>
      <c r="Q162" s="209">
        <v>0.00014999999999999999</v>
      </c>
      <c r="R162" s="209">
        <f>Q162*H162</f>
        <v>0.0011999999999999999</v>
      </c>
      <c r="S162" s="209">
        <v>0</v>
      </c>
      <c r="T162" s="21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1" t="s">
        <v>138</v>
      </c>
      <c r="AT162" s="211" t="s">
        <v>134</v>
      </c>
      <c r="AU162" s="211" t="s">
        <v>128</v>
      </c>
      <c r="AY162" s="17" t="s">
        <v>117</v>
      </c>
      <c r="BE162" s="212">
        <f>IF(N162="základní",J162,0)</f>
        <v>0</v>
      </c>
      <c r="BF162" s="212">
        <f>IF(N162="snížená",J162,0)</f>
        <v>0</v>
      </c>
      <c r="BG162" s="212">
        <f>IF(N162="zákl. přenesená",J162,0)</f>
        <v>0</v>
      </c>
      <c r="BH162" s="212">
        <f>IF(N162="sníž. přenesená",J162,0)</f>
        <v>0</v>
      </c>
      <c r="BI162" s="212">
        <f>IF(N162="nulová",J162,0)</f>
        <v>0</v>
      </c>
      <c r="BJ162" s="17" t="s">
        <v>84</v>
      </c>
      <c r="BK162" s="212">
        <f>ROUND(I162*H162,2)</f>
        <v>0</v>
      </c>
      <c r="BL162" s="17" t="s">
        <v>127</v>
      </c>
      <c r="BM162" s="211" t="s">
        <v>244</v>
      </c>
    </row>
    <row r="163" s="2" customFormat="1">
      <c r="A163" s="39"/>
      <c r="B163" s="40"/>
      <c r="C163" s="41"/>
      <c r="D163" s="213" t="s">
        <v>130</v>
      </c>
      <c r="E163" s="41"/>
      <c r="F163" s="214" t="s">
        <v>243</v>
      </c>
      <c r="G163" s="41"/>
      <c r="H163" s="41"/>
      <c r="I163" s="215"/>
      <c r="J163" s="41"/>
      <c r="K163" s="41"/>
      <c r="L163" s="45"/>
      <c r="M163" s="216"/>
      <c r="N163" s="217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7" t="s">
        <v>130</v>
      </c>
      <c r="AU163" s="17" t="s">
        <v>128</v>
      </c>
    </row>
    <row r="164" s="2" customFormat="1">
      <c r="A164" s="39"/>
      <c r="B164" s="40"/>
      <c r="C164" s="41"/>
      <c r="D164" s="213" t="s">
        <v>147</v>
      </c>
      <c r="E164" s="41"/>
      <c r="F164" s="241" t="s">
        <v>148</v>
      </c>
      <c r="G164" s="41"/>
      <c r="H164" s="41"/>
      <c r="I164" s="215"/>
      <c r="J164" s="41"/>
      <c r="K164" s="41"/>
      <c r="L164" s="45"/>
      <c r="M164" s="216"/>
      <c r="N164" s="217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7" t="s">
        <v>147</v>
      </c>
      <c r="AU164" s="17" t="s">
        <v>128</v>
      </c>
    </row>
    <row r="165" s="2" customFormat="1" ht="16.5" customHeight="1">
      <c r="A165" s="39"/>
      <c r="B165" s="40"/>
      <c r="C165" s="220" t="s">
        <v>245</v>
      </c>
      <c r="D165" s="220" t="s">
        <v>134</v>
      </c>
      <c r="E165" s="221" t="s">
        <v>246</v>
      </c>
      <c r="F165" s="222" t="s">
        <v>247</v>
      </c>
      <c r="G165" s="223" t="s">
        <v>145</v>
      </c>
      <c r="H165" s="224">
        <v>20</v>
      </c>
      <c r="I165" s="225"/>
      <c r="J165" s="226">
        <f>ROUND(I165*H165,2)</f>
        <v>0</v>
      </c>
      <c r="K165" s="222" t="s">
        <v>21</v>
      </c>
      <c r="L165" s="227"/>
      <c r="M165" s="228" t="s">
        <v>21</v>
      </c>
      <c r="N165" s="229" t="s">
        <v>50</v>
      </c>
      <c r="O165" s="85"/>
      <c r="P165" s="209">
        <f>O165*H165</f>
        <v>0</v>
      </c>
      <c r="Q165" s="209">
        <v>0.00021000000000000001</v>
      </c>
      <c r="R165" s="209">
        <f>Q165*H165</f>
        <v>0.0042000000000000006</v>
      </c>
      <c r="S165" s="209">
        <v>0</v>
      </c>
      <c r="T165" s="21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1" t="s">
        <v>138</v>
      </c>
      <c r="AT165" s="211" t="s">
        <v>134</v>
      </c>
      <c r="AU165" s="211" t="s">
        <v>128</v>
      </c>
      <c r="AY165" s="17" t="s">
        <v>117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7" t="s">
        <v>84</v>
      </c>
      <c r="BK165" s="212">
        <f>ROUND(I165*H165,2)</f>
        <v>0</v>
      </c>
      <c r="BL165" s="17" t="s">
        <v>127</v>
      </c>
      <c r="BM165" s="211" t="s">
        <v>248</v>
      </c>
    </row>
    <row r="166" s="2" customFormat="1">
      <c r="A166" s="39"/>
      <c r="B166" s="40"/>
      <c r="C166" s="41"/>
      <c r="D166" s="213" t="s">
        <v>130</v>
      </c>
      <c r="E166" s="41"/>
      <c r="F166" s="214" t="s">
        <v>247</v>
      </c>
      <c r="G166" s="41"/>
      <c r="H166" s="41"/>
      <c r="I166" s="215"/>
      <c r="J166" s="41"/>
      <c r="K166" s="41"/>
      <c r="L166" s="45"/>
      <c r="M166" s="216"/>
      <c r="N166" s="217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7" t="s">
        <v>130</v>
      </c>
      <c r="AU166" s="17" t="s">
        <v>128</v>
      </c>
    </row>
    <row r="167" s="2" customFormat="1">
      <c r="A167" s="39"/>
      <c r="B167" s="40"/>
      <c r="C167" s="41"/>
      <c r="D167" s="213" t="s">
        <v>147</v>
      </c>
      <c r="E167" s="41"/>
      <c r="F167" s="241" t="s">
        <v>148</v>
      </c>
      <c r="G167" s="41"/>
      <c r="H167" s="41"/>
      <c r="I167" s="215"/>
      <c r="J167" s="41"/>
      <c r="K167" s="41"/>
      <c r="L167" s="45"/>
      <c r="M167" s="216"/>
      <c r="N167" s="217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7" t="s">
        <v>147</v>
      </c>
      <c r="AU167" s="17" t="s">
        <v>128</v>
      </c>
    </row>
    <row r="168" s="2" customFormat="1" ht="24.15" customHeight="1">
      <c r="A168" s="39"/>
      <c r="B168" s="40"/>
      <c r="C168" s="200" t="s">
        <v>249</v>
      </c>
      <c r="D168" s="200" t="s">
        <v>122</v>
      </c>
      <c r="E168" s="201" t="s">
        <v>250</v>
      </c>
      <c r="F168" s="202" t="s">
        <v>251</v>
      </c>
      <c r="G168" s="203" t="s">
        <v>145</v>
      </c>
      <c r="H168" s="204">
        <v>17</v>
      </c>
      <c r="I168" s="205"/>
      <c r="J168" s="206">
        <f>ROUND(I168*H168,2)</f>
        <v>0</v>
      </c>
      <c r="K168" s="202" t="s">
        <v>126</v>
      </c>
      <c r="L168" s="45"/>
      <c r="M168" s="207" t="s">
        <v>21</v>
      </c>
      <c r="N168" s="208" t="s">
        <v>50</v>
      </c>
      <c r="O168" s="85"/>
      <c r="P168" s="209">
        <f>O168*H168</f>
        <v>0</v>
      </c>
      <c r="Q168" s="209">
        <v>0</v>
      </c>
      <c r="R168" s="209">
        <f>Q168*H168</f>
        <v>0</v>
      </c>
      <c r="S168" s="209">
        <v>0</v>
      </c>
      <c r="T168" s="21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1" t="s">
        <v>127</v>
      </c>
      <c r="AT168" s="211" t="s">
        <v>122</v>
      </c>
      <c r="AU168" s="211" t="s">
        <v>128</v>
      </c>
      <c r="AY168" s="17" t="s">
        <v>117</v>
      </c>
      <c r="BE168" s="212">
        <f>IF(N168="základní",J168,0)</f>
        <v>0</v>
      </c>
      <c r="BF168" s="212">
        <f>IF(N168="snížená",J168,0)</f>
        <v>0</v>
      </c>
      <c r="BG168" s="212">
        <f>IF(N168="zákl. přenesená",J168,0)</f>
        <v>0</v>
      </c>
      <c r="BH168" s="212">
        <f>IF(N168="sníž. přenesená",J168,0)</f>
        <v>0</v>
      </c>
      <c r="BI168" s="212">
        <f>IF(N168="nulová",J168,0)</f>
        <v>0</v>
      </c>
      <c r="BJ168" s="17" t="s">
        <v>84</v>
      </c>
      <c r="BK168" s="212">
        <f>ROUND(I168*H168,2)</f>
        <v>0</v>
      </c>
      <c r="BL168" s="17" t="s">
        <v>127</v>
      </c>
      <c r="BM168" s="211" t="s">
        <v>252</v>
      </c>
    </row>
    <row r="169" s="2" customFormat="1">
      <c r="A169" s="39"/>
      <c r="B169" s="40"/>
      <c r="C169" s="41"/>
      <c r="D169" s="213" t="s">
        <v>130</v>
      </c>
      <c r="E169" s="41"/>
      <c r="F169" s="214" t="s">
        <v>253</v>
      </c>
      <c r="G169" s="41"/>
      <c r="H169" s="41"/>
      <c r="I169" s="215"/>
      <c r="J169" s="41"/>
      <c r="K169" s="41"/>
      <c r="L169" s="45"/>
      <c r="M169" s="216"/>
      <c r="N169" s="217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7" t="s">
        <v>130</v>
      </c>
      <c r="AU169" s="17" t="s">
        <v>128</v>
      </c>
    </row>
    <row r="170" s="2" customFormat="1">
      <c r="A170" s="39"/>
      <c r="B170" s="40"/>
      <c r="C170" s="41"/>
      <c r="D170" s="218" t="s">
        <v>132</v>
      </c>
      <c r="E170" s="41"/>
      <c r="F170" s="219" t="s">
        <v>254</v>
      </c>
      <c r="G170" s="41"/>
      <c r="H170" s="41"/>
      <c r="I170" s="215"/>
      <c r="J170" s="41"/>
      <c r="K170" s="41"/>
      <c r="L170" s="45"/>
      <c r="M170" s="216"/>
      <c r="N170" s="217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7" t="s">
        <v>132</v>
      </c>
      <c r="AU170" s="17" t="s">
        <v>128</v>
      </c>
    </row>
    <row r="171" s="2" customFormat="1" ht="24.15" customHeight="1">
      <c r="A171" s="39"/>
      <c r="B171" s="40"/>
      <c r="C171" s="220" t="s">
        <v>255</v>
      </c>
      <c r="D171" s="220" t="s">
        <v>134</v>
      </c>
      <c r="E171" s="221" t="s">
        <v>256</v>
      </c>
      <c r="F171" s="222" t="s">
        <v>257</v>
      </c>
      <c r="G171" s="223" t="s">
        <v>145</v>
      </c>
      <c r="H171" s="224">
        <v>17</v>
      </c>
      <c r="I171" s="225"/>
      <c r="J171" s="226">
        <f>ROUND(I171*H171,2)</f>
        <v>0</v>
      </c>
      <c r="K171" s="222" t="s">
        <v>21</v>
      </c>
      <c r="L171" s="227"/>
      <c r="M171" s="228" t="s">
        <v>21</v>
      </c>
      <c r="N171" s="229" t="s">
        <v>50</v>
      </c>
      <c r="O171" s="85"/>
      <c r="P171" s="209">
        <f>O171*H171</f>
        <v>0</v>
      </c>
      <c r="Q171" s="209">
        <v>0.0011000000000000001</v>
      </c>
      <c r="R171" s="209">
        <f>Q171*H171</f>
        <v>0.018700000000000001</v>
      </c>
      <c r="S171" s="209">
        <v>0</v>
      </c>
      <c r="T171" s="210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1" t="s">
        <v>138</v>
      </c>
      <c r="AT171" s="211" t="s">
        <v>134</v>
      </c>
      <c r="AU171" s="211" t="s">
        <v>128</v>
      </c>
      <c r="AY171" s="17" t="s">
        <v>117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7" t="s">
        <v>84</v>
      </c>
      <c r="BK171" s="212">
        <f>ROUND(I171*H171,2)</f>
        <v>0</v>
      </c>
      <c r="BL171" s="17" t="s">
        <v>127</v>
      </c>
      <c r="BM171" s="211" t="s">
        <v>258</v>
      </c>
    </row>
    <row r="172" s="2" customFormat="1">
      <c r="A172" s="39"/>
      <c r="B172" s="40"/>
      <c r="C172" s="41"/>
      <c r="D172" s="213" t="s">
        <v>130</v>
      </c>
      <c r="E172" s="41"/>
      <c r="F172" s="214" t="s">
        <v>257</v>
      </c>
      <c r="G172" s="41"/>
      <c r="H172" s="41"/>
      <c r="I172" s="215"/>
      <c r="J172" s="41"/>
      <c r="K172" s="41"/>
      <c r="L172" s="45"/>
      <c r="M172" s="216"/>
      <c r="N172" s="217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7" t="s">
        <v>130</v>
      </c>
      <c r="AU172" s="17" t="s">
        <v>128</v>
      </c>
    </row>
    <row r="173" s="2" customFormat="1">
      <c r="A173" s="39"/>
      <c r="B173" s="40"/>
      <c r="C173" s="41"/>
      <c r="D173" s="213" t="s">
        <v>147</v>
      </c>
      <c r="E173" s="41"/>
      <c r="F173" s="241" t="s">
        <v>148</v>
      </c>
      <c r="G173" s="41"/>
      <c r="H173" s="41"/>
      <c r="I173" s="215"/>
      <c r="J173" s="41"/>
      <c r="K173" s="41"/>
      <c r="L173" s="45"/>
      <c r="M173" s="216"/>
      <c r="N173" s="217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7" t="s">
        <v>147</v>
      </c>
      <c r="AU173" s="17" t="s">
        <v>128</v>
      </c>
    </row>
    <row r="174" s="2" customFormat="1" ht="21.75" customHeight="1">
      <c r="A174" s="39"/>
      <c r="B174" s="40"/>
      <c r="C174" s="200" t="s">
        <v>259</v>
      </c>
      <c r="D174" s="200" t="s">
        <v>122</v>
      </c>
      <c r="E174" s="201" t="s">
        <v>260</v>
      </c>
      <c r="F174" s="202" t="s">
        <v>261</v>
      </c>
      <c r="G174" s="203" t="s">
        <v>145</v>
      </c>
      <c r="H174" s="204">
        <v>1</v>
      </c>
      <c r="I174" s="205"/>
      <c r="J174" s="206">
        <f>ROUND(I174*H174,2)</f>
        <v>0</v>
      </c>
      <c r="K174" s="202" t="s">
        <v>126</v>
      </c>
      <c r="L174" s="45"/>
      <c r="M174" s="207" t="s">
        <v>21</v>
      </c>
      <c r="N174" s="208" t="s">
        <v>50</v>
      </c>
      <c r="O174" s="85"/>
      <c r="P174" s="209">
        <f>O174*H174</f>
        <v>0</v>
      </c>
      <c r="Q174" s="209">
        <v>0</v>
      </c>
      <c r="R174" s="209">
        <f>Q174*H174</f>
        <v>0</v>
      </c>
      <c r="S174" s="209">
        <v>0</v>
      </c>
      <c r="T174" s="21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1" t="s">
        <v>127</v>
      </c>
      <c r="AT174" s="211" t="s">
        <v>122</v>
      </c>
      <c r="AU174" s="211" t="s">
        <v>128</v>
      </c>
      <c r="AY174" s="17" t="s">
        <v>117</v>
      </c>
      <c r="BE174" s="212">
        <f>IF(N174="základní",J174,0)</f>
        <v>0</v>
      </c>
      <c r="BF174" s="212">
        <f>IF(N174="snížená",J174,0)</f>
        <v>0</v>
      </c>
      <c r="BG174" s="212">
        <f>IF(N174="zákl. přenesená",J174,0)</f>
        <v>0</v>
      </c>
      <c r="BH174" s="212">
        <f>IF(N174="sníž. přenesená",J174,0)</f>
        <v>0</v>
      </c>
      <c r="BI174" s="212">
        <f>IF(N174="nulová",J174,0)</f>
        <v>0</v>
      </c>
      <c r="BJ174" s="17" t="s">
        <v>84</v>
      </c>
      <c r="BK174" s="212">
        <f>ROUND(I174*H174,2)</f>
        <v>0</v>
      </c>
      <c r="BL174" s="17" t="s">
        <v>127</v>
      </c>
      <c r="BM174" s="211" t="s">
        <v>262</v>
      </c>
    </row>
    <row r="175" s="2" customFormat="1">
      <c r="A175" s="39"/>
      <c r="B175" s="40"/>
      <c r="C175" s="41"/>
      <c r="D175" s="213" t="s">
        <v>130</v>
      </c>
      <c r="E175" s="41"/>
      <c r="F175" s="214" t="s">
        <v>263</v>
      </c>
      <c r="G175" s="41"/>
      <c r="H175" s="41"/>
      <c r="I175" s="215"/>
      <c r="J175" s="41"/>
      <c r="K175" s="41"/>
      <c r="L175" s="45"/>
      <c r="M175" s="216"/>
      <c r="N175" s="217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7" t="s">
        <v>130</v>
      </c>
      <c r="AU175" s="17" t="s">
        <v>128</v>
      </c>
    </row>
    <row r="176" s="2" customFormat="1">
      <c r="A176" s="39"/>
      <c r="B176" s="40"/>
      <c r="C176" s="41"/>
      <c r="D176" s="218" t="s">
        <v>132</v>
      </c>
      <c r="E176" s="41"/>
      <c r="F176" s="219" t="s">
        <v>264</v>
      </c>
      <c r="G176" s="41"/>
      <c r="H176" s="41"/>
      <c r="I176" s="215"/>
      <c r="J176" s="41"/>
      <c r="K176" s="41"/>
      <c r="L176" s="45"/>
      <c r="M176" s="216"/>
      <c r="N176" s="217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7" t="s">
        <v>132</v>
      </c>
      <c r="AU176" s="17" t="s">
        <v>128</v>
      </c>
    </row>
    <row r="177" s="2" customFormat="1" ht="16.5" customHeight="1">
      <c r="A177" s="39"/>
      <c r="B177" s="40"/>
      <c r="C177" s="220" t="s">
        <v>265</v>
      </c>
      <c r="D177" s="220" t="s">
        <v>134</v>
      </c>
      <c r="E177" s="221" t="s">
        <v>266</v>
      </c>
      <c r="F177" s="222" t="s">
        <v>267</v>
      </c>
      <c r="G177" s="223" t="s">
        <v>145</v>
      </c>
      <c r="H177" s="224">
        <v>1</v>
      </c>
      <c r="I177" s="225"/>
      <c r="J177" s="226">
        <f>ROUND(I177*H177,2)</f>
        <v>0</v>
      </c>
      <c r="K177" s="222" t="s">
        <v>21</v>
      </c>
      <c r="L177" s="227"/>
      <c r="M177" s="228" t="s">
        <v>21</v>
      </c>
      <c r="N177" s="229" t="s">
        <v>50</v>
      </c>
      <c r="O177" s="85"/>
      <c r="P177" s="209">
        <f>O177*H177</f>
        <v>0</v>
      </c>
      <c r="Q177" s="209">
        <v>0.00175</v>
      </c>
      <c r="R177" s="209">
        <f>Q177*H177</f>
        <v>0.00175</v>
      </c>
      <c r="S177" s="209">
        <v>0</v>
      </c>
      <c r="T177" s="210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1" t="s">
        <v>138</v>
      </c>
      <c r="AT177" s="211" t="s">
        <v>134</v>
      </c>
      <c r="AU177" s="211" t="s">
        <v>128</v>
      </c>
      <c r="AY177" s="17" t="s">
        <v>117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7" t="s">
        <v>84</v>
      </c>
      <c r="BK177" s="212">
        <f>ROUND(I177*H177,2)</f>
        <v>0</v>
      </c>
      <c r="BL177" s="17" t="s">
        <v>127</v>
      </c>
      <c r="BM177" s="211" t="s">
        <v>268</v>
      </c>
    </row>
    <row r="178" s="2" customFormat="1">
      <c r="A178" s="39"/>
      <c r="B178" s="40"/>
      <c r="C178" s="41"/>
      <c r="D178" s="213" t="s">
        <v>130</v>
      </c>
      <c r="E178" s="41"/>
      <c r="F178" s="214" t="s">
        <v>267</v>
      </c>
      <c r="G178" s="41"/>
      <c r="H178" s="41"/>
      <c r="I178" s="215"/>
      <c r="J178" s="41"/>
      <c r="K178" s="41"/>
      <c r="L178" s="45"/>
      <c r="M178" s="216"/>
      <c r="N178" s="217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7" t="s">
        <v>130</v>
      </c>
      <c r="AU178" s="17" t="s">
        <v>128</v>
      </c>
    </row>
    <row r="179" s="2" customFormat="1">
      <c r="A179" s="39"/>
      <c r="B179" s="40"/>
      <c r="C179" s="41"/>
      <c r="D179" s="213" t="s">
        <v>147</v>
      </c>
      <c r="E179" s="41"/>
      <c r="F179" s="241" t="s">
        <v>148</v>
      </c>
      <c r="G179" s="41"/>
      <c r="H179" s="41"/>
      <c r="I179" s="215"/>
      <c r="J179" s="41"/>
      <c r="K179" s="41"/>
      <c r="L179" s="45"/>
      <c r="M179" s="216"/>
      <c r="N179" s="217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7" t="s">
        <v>147</v>
      </c>
      <c r="AU179" s="17" t="s">
        <v>128</v>
      </c>
    </row>
    <row r="180" s="2" customFormat="1" ht="24.15" customHeight="1">
      <c r="A180" s="39"/>
      <c r="B180" s="40"/>
      <c r="C180" s="200" t="s">
        <v>269</v>
      </c>
      <c r="D180" s="200" t="s">
        <v>122</v>
      </c>
      <c r="E180" s="201" t="s">
        <v>270</v>
      </c>
      <c r="F180" s="202" t="s">
        <v>271</v>
      </c>
      <c r="G180" s="203" t="s">
        <v>145</v>
      </c>
      <c r="H180" s="204">
        <v>11</v>
      </c>
      <c r="I180" s="205"/>
      <c r="J180" s="206">
        <f>ROUND(I180*H180,2)</f>
        <v>0</v>
      </c>
      <c r="K180" s="202" t="s">
        <v>21</v>
      </c>
      <c r="L180" s="45"/>
      <c r="M180" s="207" t="s">
        <v>21</v>
      </c>
      <c r="N180" s="208" t="s">
        <v>50</v>
      </c>
      <c r="O180" s="85"/>
      <c r="P180" s="209">
        <f>O180*H180</f>
        <v>0</v>
      </c>
      <c r="Q180" s="209">
        <v>0.00024000000000000001</v>
      </c>
      <c r="R180" s="209">
        <f>Q180*H180</f>
        <v>0.00264</v>
      </c>
      <c r="S180" s="209">
        <v>0</v>
      </c>
      <c r="T180" s="210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1" t="s">
        <v>127</v>
      </c>
      <c r="AT180" s="211" t="s">
        <v>122</v>
      </c>
      <c r="AU180" s="211" t="s">
        <v>128</v>
      </c>
      <c r="AY180" s="17" t="s">
        <v>117</v>
      </c>
      <c r="BE180" s="212">
        <f>IF(N180="základní",J180,0)</f>
        <v>0</v>
      </c>
      <c r="BF180" s="212">
        <f>IF(N180="snížená",J180,0)</f>
        <v>0</v>
      </c>
      <c r="BG180" s="212">
        <f>IF(N180="zákl. přenesená",J180,0)</f>
        <v>0</v>
      </c>
      <c r="BH180" s="212">
        <f>IF(N180="sníž. přenesená",J180,0)</f>
        <v>0</v>
      </c>
      <c r="BI180" s="212">
        <f>IF(N180="nulová",J180,0)</f>
        <v>0</v>
      </c>
      <c r="BJ180" s="17" t="s">
        <v>84</v>
      </c>
      <c r="BK180" s="212">
        <f>ROUND(I180*H180,2)</f>
        <v>0</v>
      </c>
      <c r="BL180" s="17" t="s">
        <v>127</v>
      </c>
      <c r="BM180" s="211" t="s">
        <v>272</v>
      </c>
    </row>
    <row r="181" s="2" customFormat="1">
      <c r="A181" s="39"/>
      <c r="B181" s="40"/>
      <c r="C181" s="41"/>
      <c r="D181" s="213" t="s">
        <v>130</v>
      </c>
      <c r="E181" s="41"/>
      <c r="F181" s="214" t="s">
        <v>273</v>
      </c>
      <c r="G181" s="41"/>
      <c r="H181" s="41"/>
      <c r="I181" s="215"/>
      <c r="J181" s="41"/>
      <c r="K181" s="41"/>
      <c r="L181" s="45"/>
      <c r="M181" s="216"/>
      <c r="N181" s="217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7" t="s">
        <v>130</v>
      </c>
      <c r="AU181" s="17" t="s">
        <v>128</v>
      </c>
    </row>
    <row r="182" s="2" customFormat="1">
      <c r="A182" s="39"/>
      <c r="B182" s="40"/>
      <c r="C182" s="41"/>
      <c r="D182" s="213" t="s">
        <v>147</v>
      </c>
      <c r="E182" s="41"/>
      <c r="F182" s="241" t="s">
        <v>148</v>
      </c>
      <c r="G182" s="41"/>
      <c r="H182" s="41"/>
      <c r="I182" s="215"/>
      <c r="J182" s="41"/>
      <c r="K182" s="41"/>
      <c r="L182" s="45"/>
      <c r="M182" s="216"/>
      <c r="N182" s="217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7" t="s">
        <v>147</v>
      </c>
      <c r="AU182" s="17" t="s">
        <v>128</v>
      </c>
    </row>
    <row r="183" s="2" customFormat="1" ht="16.5" customHeight="1">
      <c r="A183" s="39"/>
      <c r="B183" s="40"/>
      <c r="C183" s="200" t="s">
        <v>138</v>
      </c>
      <c r="D183" s="200" t="s">
        <v>122</v>
      </c>
      <c r="E183" s="201" t="s">
        <v>274</v>
      </c>
      <c r="F183" s="202" t="s">
        <v>275</v>
      </c>
      <c r="G183" s="203" t="s">
        <v>145</v>
      </c>
      <c r="H183" s="204">
        <v>7</v>
      </c>
      <c r="I183" s="205"/>
      <c r="J183" s="206">
        <f>ROUND(I183*H183,2)</f>
        <v>0</v>
      </c>
      <c r="K183" s="202" t="s">
        <v>126</v>
      </c>
      <c r="L183" s="45"/>
      <c r="M183" s="207" t="s">
        <v>21</v>
      </c>
      <c r="N183" s="208" t="s">
        <v>50</v>
      </c>
      <c r="O183" s="85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1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1" t="s">
        <v>127</v>
      </c>
      <c r="AT183" s="211" t="s">
        <v>122</v>
      </c>
      <c r="AU183" s="211" t="s">
        <v>128</v>
      </c>
      <c r="AY183" s="17" t="s">
        <v>117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7" t="s">
        <v>84</v>
      </c>
      <c r="BK183" s="212">
        <f>ROUND(I183*H183,2)</f>
        <v>0</v>
      </c>
      <c r="BL183" s="17" t="s">
        <v>127</v>
      </c>
      <c r="BM183" s="211" t="s">
        <v>276</v>
      </c>
    </row>
    <row r="184" s="2" customFormat="1">
      <c r="A184" s="39"/>
      <c r="B184" s="40"/>
      <c r="C184" s="41"/>
      <c r="D184" s="213" t="s">
        <v>130</v>
      </c>
      <c r="E184" s="41"/>
      <c r="F184" s="214" t="s">
        <v>277</v>
      </c>
      <c r="G184" s="41"/>
      <c r="H184" s="41"/>
      <c r="I184" s="215"/>
      <c r="J184" s="41"/>
      <c r="K184" s="41"/>
      <c r="L184" s="45"/>
      <c r="M184" s="216"/>
      <c r="N184" s="217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7" t="s">
        <v>130</v>
      </c>
      <c r="AU184" s="17" t="s">
        <v>128</v>
      </c>
    </row>
    <row r="185" s="2" customFormat="1">
      <c r="A185" s="39"/>
      <c r="B185" s="40"/>
      <c r="C185" s="41"/>
      <c r="D185" s="218" t="s">
        <v>132</v>
      </c>
      <c r="E185" s="41"/>
      <c r="F185" s="219" t="s">
        <v>278</v>
      </c>
      <c r="G185" s="41"/>
      <c r="H185" s="41"/>
      <c r="I185" s="215"/>
      <c r="J185" s="41"/>
      <c r="K185" s="41"/>
      <c r="L185" s="45"/>
      <c r="M185" s="216"/>
      <c r="N185" s="217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7" t="s">
        <v>132</v>
      </c>
      <c r="AU185" s="17" t="s">
        <v>128</v>
      </c>
    </row>
    <row r="186" s="2" customFormat="1" ht="24.15" customHeight="1">
      <c r="A186" s="39"/>
      <c r="B186" s="40"/>
      <c r="C186" s="220" t="s">
        <v>279</v>
      </c>
      <c r="D186" s="220" t="s">
        <v>134</v>
      </c>
      <c r="E186" s="221" t="s">
        <v>280</v>
      </c>
      <c r="F186" s="222" t="s">
        <v>281</v>
      </c>
      <c r="G186" s="223" t="s">
        <v>145</v>
      </c>
      <c r="H186" s="224">
        <v>7</v>
      </c>
      <c r="I186" s="225"/>
      <c r="J186" s="226">
        <f>ROUND(I186*H186,2)</f>
        <v>0</v>
      </c>
      <c r="K186" s="222" t="s">
        <v>126</v>
      </c>
      <c r="L186" s="227"/>
      <c r="M186" s="228" t="s">
        <v>21</v>
      </c>
      <c r="N186" s="229" t="s">
        <v>50</v>
      </c>
      <c r="O186" s="85"/>
      <c r="P186" s="209">
        <f>O186*H186</f>
        <v>0</v>
      </c>
      <c r="Q186" s="209">
        <v>0.00034000000000000002</v>
      </c>
      <c r="R186" s="209">
        <f>Q186*H186</f>
        <v>0.0023800000000000002</v>
      </c>
      <c r="S186" s="209">
        <v>0</v>
      </c>
      <c r="T186" s="210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1" t="s">
        <v>138</v>
      </c>
      <c r="AT186" s="211" t="s">
        <v>134</v>
      </c>
      <c r="AU186" s="211" t="s">
        <v>128</v>
      </c>
      <c r="AY186" s="17" t="s">
        <v>117</v>
      </c>
      <c r="BE186" s="212">
        <f>IF(N186="základní",J186,0)</f>
        <v>0</v>
      </c>
      <c r="BF186" s="212">
        <f>IF(N186="snížená",J186,0)</f>
        <v>0</v>
      </c>
      <c r="BG186" s="212">
        <f>IF(N186="zákl. přenesená",J186,0)</f>
        <v>0</v>
      </c>
      <c r="BH186" s="212">
        <f>IF(N186="sníž. přenesená",J186,0)</f>
        <v>0</v>
      </c>
      <c r="BI186" s="212">
        <f>IF(N186="nulová",J186,0)</f>
        <v>0</v>
      </c>
      <c r="BJ186" s="17" t="s">
        <v>84</v>
      </c>
      <c r="BK186" s="212">
        <f>ROUND(I186*H186,2)</f>
        <v>0</v>
      </c>
      <c r="BL186" s="17" t="s">
        <v>127</v>
      </c>
      <c r="BM186" s="211" t="s">
        <v>282</v>
      </c>
    </row>
    <row r="187" s="2" customFormat="1">
      <c r="A187" s="39"/>
      <c r="B187" s="40"/>
      <c r="C187" s="41"/>
      <c r="D187" s="213" t="s">
        <v>130</v>
      </c>
      <c r="E187" s="41"/>
      <c r="F187" s="214" t="s">
        <v>281</v>
      </c>
      <c r="G187" s="41"/>
      <c r="H187" s="41"/>
      <c r="I187" s="215"/>
      <c r="J187" s="41"/>
      <c r="K187" s="41"/>
      <c r="L187" s="45"/>
      <c r="M187" s="216"/>
      <c r="N187" s="217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7" t="s">
        <v>130</v>
      </c>
      <c r="AU187" s="17" t="s">
        <v>128</v>
      </c>
    </row>
    <row r="188" s="2" customFormat="1">
      <c r="A188" s="39"/>
      <c r="B188" s="40"/>
      <c r="C188" s="41"/>
      <c r="D188" s="213" t="s">
        <v>147</v>
      </c>
      <c r="E188" s="41"/>
      <c r="F188" s="241" t="s">
        <v>148</v>
      </c>
      <c r="G188" s="41"/>
      <c r="H188" s="41"/>
      <c r="I188" s="215"/>
      <c r="J188" s="41"/>
      <c r="K188" s="41"/>
      <c r="L188" s="45"/>
      <c r="M188" s="216"/>
      <c r="N188" s="217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7" t="s">
        <v>147</v>
      </c>
      <c r="AU188" s="17" t="s">
        <v>128</v>
      </c>
    </row>
    <row r="189" s="2" customFormat="1" ht="16.5" customHeight="1">
      <c r="A189" s="39"/>
      <c r="B189" s="40"/>
      <c r="C189" s="200" t="s">
        <v>283</v>
      </c>
      <c r="D189" s="200" t="s">
        <v>122</v>
      </c>
      <c r="E189" s="201" t="s">
        <v>284</v>
      </c>
      <c r="F189" s="202" t="s">
        <v>285</v>
      </c>
      <c r="G189" s="203" t="s">
        <v>145</v>
      </c>
      <c r="H189" s="204">
        <v>7</v>
      </c>
      <c r="I189" s="205"/>
      <c r="J189" s="206">
        <f>ROUND(I189*H189,2)</f>
        <v>0</v>
      </c>
      <c r="K189" s="202" t="s">
        <v>126</v>
      </c>
      <c r="L189" s="45"/>
      <c r="M189" s="207" t="s">
        <v>21</v>
      </c>
      <c r="N189" s="208" t="s">
        <v>50</v>
      </c>
      <c r="O189" s="85"/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1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1" t="s">
        <v>127</v>
      </c>
      <c r="AT189" s="211" t="s">
        <v>122</v>
      </c>
      <c r="AU189" s="211" t="s">
        <v>128</v>
      </c>
      <c r="AY189" s="17" t="s">
        <v>117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7" t="s">
        <v>84</v>
      </c>
      <c r="BK189" s="212">
        <f>ROUND(I189*H189,2)</f>
        <v>0</v>
      </c>
      <c r="BL189" s="17" t="s">
        <v>127</v>
      </c>
      <c r="BM189" s="211" t="s">
        <v>286</v>
      </c>
    </row>
    <row r="190" s="2" customFormat="1">
      <c r="A190" s="39"/>
      <c r="B190" s="40"/>
      <c r="C190" s="41"/>
      <c r="D190" s="213" t="s">
        <v>130</v>
      </c>
      <c r="E190" s="41"/>
      <c r="F190" s="214" t="s">
        <v>287</v>
      </c>
      <c r="G190" s="41"/>
      <c r="H190" s="41"/>
      <c r="I190" s="215"/>
      <c r="J190" s="41"/>
      <c r="K190" s="41"/>
      <c r="L190" s="45"/>
      <c r="M190" s="216"/>
      <c r="N190" s="217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7" t="s">
        <v>130</v>
      </c>
      <c r="AU190" s="17" t="s">
        <v>128</v>
      </c>
    </row>
    <row r="191" s="2" customFormat="1">
      <c r="A191" s="39"/>
      <c r="B191" s="40"/>
      <c r="C191" s="41"/>
      <c r="D191" s="218" t="s">
        <v>132</v>
      </c>
      <c r="E191" s="41"/>
      <c r="F191" s="219" t="s">
        <v>288</v>
      </c>
      <c r="G191" s="41"/>
      <c r="H191" s="41"/>
      <c r="I191" s="215"/>
      <c r="J191" s="41"/>
      <c r="K191" s="41"/>
      <c r="L191" s="45"/>
      <c r="M191" s="216"/>
      <c r="N191" s="217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7" t="s">
        <v>132</v>
      </c>
      <c r="AU191" s="17" t="s">
        <v>128</v>
      </c>
    </row>
    <row r="192" s="2" customFormat="1" ht="24.15" customHeight="1">
      <c r="A192" s="39"/>
      <c r="B192" s="40"/>
      <c r="C192" s="220" t="s">
        <v>289</v>
      </c>
      <c r="D192" s="220" t="s">
        <v>134</v>
      </c>
      <c r="E192" s="221" t="s">
        <v>290</v>
      </c>
      <c r="F192" s="222" t="s">
        <v>291</v>
      </c>
      <c r="G192" s="223" t="s">
        <v>145</v>
      </c>
      <c r="H192" s="224">
        <v>4</v>
      </c>
      <c r="I192" s="225"/>
      <c r="J192" s="226">
        <f>ROUND(I192*H192,2)</f>
        <v>0</v>
      </c>
      <c r="K192" s="222" t="s">
        <v>126</v>
      </c>
      <c r="L192" s="227"/>
      <c r="M192" s="228" t="s">
        <v>21</v>
      </c>
      <c r="N192" s="229" t="s">
        <v>50</v>
      </c>
      <c r="O192" s="85"/>
      <c r="P192" s="209">
        <f>O192*H192</f>
        <v>0</v>
      </c>
      <c r="Q192" s="209">
        <v>0.001</v>
      </c>
      <c r="R192" s="209">
        <f>Q192*H192</f>
        <v>0.0040000000000000001</v>
      </c>
      <c r="S192" s="209">
        <v>0</v>
      </c>
      <c r="T192" s="210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1" t="s">
        <v>138</v>
      </c>
      <c r="AT192" s="211" t="s">
        <v>134</v>
      </c>
      <c r="AU192" s="211" t="s">
        <v>128</v>
      </c>
      <c r="AY192" s="17" t="s">
        <v>117</v>
      </c>
      <c r="BE192" s="212">
        <f>IF(N192="základní",J192,0)</f>
        <v>0</v>
      </c>
      <c r="BF192" s="212">
        <f>IF(N192="snížená",J192,0)</f>
        <v>0</v>
      </c>
      <c r="BG192" s="212">
        <f>IF(N192="zákl. přenesená",J192,0)</f>
        <v>0</v>
      </c>
      <c r="BH192" s="212">
        <f>IF(N192="sníž. přenesená",J192,0)</f>
        <v>0</v>
      </c>
      <c r="BI192" s="212">
        <f>IF(N192="nulová",J192,0)</f>
        <v>0</v>
      </c>
      <c r="BJ192" s="17" t="s">
        <v>84</v>
      </c>
      <c r="BK192" s="212">
        <f>ROUND(I192*H192,2)</f>
        <v>0</v>
      </c>
      <c r="BL192" s="17" t="s">
        <v>127</v>
      </c>
      <c r="BM192" s="211" t="s">
        <v>292</v>
      </c>
    </row>
    <row r="193" s="2" customFormat="1">
      <c r="A193" s="39"/>
      <c r="B193" s="40"/>
      <c r="C193" s="41"/>
      <c r="D193" s="213" t="s">
        <v>130</v>
      </c>
      <c r="E193" s="41"/>
      <c r="F193" s="214" t="s">
        <v>291</v>
      </c>
      <c r="G193" s="41"/>
      <c r="H193" s="41"/>
      <c r="I193" s="215"/>
      <c r="J193" s="41"/>
      <c r="K193" s="41"/>
      <c r="L193" s="45"/>
      <c r="M193" s="216"/>
      <c r="N193" s="217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7" t="s">
        <v>130</v>
      </c>
      <c r="AU193" s="17" t="s">
        <v>128</v>
      </c>
    </row>
    <row r="194" s="2" customFormat="1" ht="24.15" customHeight="1">
      <c r="A194" s="39"/>
      <c r="B194" s="40"/>
      <c r="C194" s="220" t="s">
        <v>293</v>
      </c>
      <c r="D194" s="220" t="s">
        <v>134</v>
      </c>
      <c r="E194" s="221" t="s">
        <v>294</v>
      </c>
      <c r="F194" s="222" t="s">
        <v>295</v>
      </c>
      <c r="G194" s="223" t="s">
        <v>145</v>
      </c>
      <c r="H194" s="224">
        <v>3</v>
      </c>
      <c r="I194" s="225"/>
      <c r="J194" s="226">
        <f>ROUND(I194*H194,2)</f>
        <v>0</v>
      </c>
      <c r="K194" s="222" t="s">
        <v>21</v>
      </c>
      <c r="L194" s="227"/>
      <c r="M194" s="228" t="s">
        <v>21</v>
      </c>
      <c r="N194" s="229" t="s">
        <v>50</v>
      </c>
      <c r="O194" s="85"/>
      <c r="P194" s="209">
        <f>O194*H194</f>
        <v>0</v>
      </c>
      <c r="Q194" s="209">
        <v>0.001</v>
      </c>
      <c r="R194" s="209">
        <f>Q194*H194</f>
        <v>0.0030000000000000001</v>
      </c>
      <c r="S194" s="209">
        <v>0</v>
      </c>
      <c r="T194" s="210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1" t="s">
        <v>138</v>
      </c>
      <c r="AT194" s="211" t="s">
        <v>134</v>
      </c>
      <c r="AU194" s="211" t="s">
        <v>128</v>
      </c>
      <c r="AY194" s="17" t="s">
        <v>117</v>
      </c>
      <c r="BE194" s="212">
        <f>IF(N194="základní",J194,0)</f>
        <v>0</v>
      </c>
      <c r="BF194" s="212">
        <f>IF(N194="snížená",J194,0)</f>
        <v>0</v>
      </c>
      <c r="BG194" s="212">
        <f>IF(N194="zákl. přenesená",J194,0)</f>
        <v>0</v>
      </c>
      <c r="BH194" s="212">
        <f>IF(N194="sníž. přenesená",J194,0)</f>
        <v>0</v>
      </c>
      <c r="BI194" s="212">
        <f>IF(N194="nulová",J194,0)</f>
        <v>0</v>
      </c>
      <c r="BJ194" s="17" t="s">
        <v>84</v>
      </c>
      <c r="BK194" s="212">
        <f>ROUND(I194*H194,2)</f>
        <v>0</v>
      </c>
      <c r="BL194" s="17" t="s">
        <v>127</v>
      </c>
      <c r="BM194" s="211" t="s">
        <v>296</v>
      </c>
    </row>
    <row r="195" s="2" customFormat="1">
      <c r="A195" s="39"/>
      <c r="B195" s="40"/>
      <c r="C195" s="41"/>
      <c r="D195" s="213" t="s">
        <v>130</v>
      </c>
      <c r="E195" s="41"/>
      <c r="F195" s="214" t="s">
        <v>295</v>
      </c>
      <c r="G195" s="41"/>
      <c r="H195" s="41"/>
      <c r="I195" s="215"/>
      <c r="J195" s="41"/>
      <c r="K195" s="41"/>
      <c r="L195" s="45"/>
      <c r="M195" s="216"/>
      <c r="N195" s="217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7" t="s">
        <v>130</v>
      </c>
      <c r="AU195" s="17" t="s">
        <v>128</v>
      </c>
    </row>
    <row r="196" s="2" customFormat="1">
      <c r="A196" s="39"/>
      <c r="B196" s="40"/>
      <c r="C196" s="41"/>
      <c r="D196" s="213" t="s">
        <v>147</v>
      </c>
      <c r="E196" s="41"/>
      <c r="F196" s="241" t="s">
        <v>148</v>
      </c>
      <c r="G196" s="41"/>
      <c r="H196" s="41"/>
      <c r="I196" s="215"/>
      <c r="J196" s="41"/>
      <c r="K196" s="41"/>
      <c r="L196" s="45"/>
      <c r="M196" s="216"/>
      <c r="N196" s="217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7" t="s">
        <v>147</v>
      </c>
      <c r="AU196" s="17" t="s">
        <v>128</v>
      </c>
    </row>
    <row r="197" s="2" customFormat="1" ht="16.5" customHeight="1">
      <c r="A197" s="39"/>
      <c r="B197" s="40"/>
      <c r="C197" s="200" t="s">
        <v>297</v>
      </c>
      <c r="D197" s="200" t="s">
        <v>122</v>
      </c>
      <c r="E197" s="201" t="s">
        <v>298</v>
      </c>
      <c r="F197" s="202" t="s">
        <v>299</v>
      </c>
      <c r="G197" s="203" t="s">
        <v>145</v>
      </c>
      <c r="H197" s="204">
        <v>17</v>
      </c>
      <c r="I197" s="205"/>
      <c r="J197" s="206">
        <f>ROUND(I197*H197,2)</f>
        <v>0</v>
      </c>
      <c r="K197" s="202" t="s">
        <v>126</v>
      </c>
      <c r="L197" s="45"/>
      <c r="M197" s="207" t="s">
        <v>21</v>
      </c>
      <c r="N197" s="208" t="s">
        <v>50</v>
      </c>
      <c r="O197" s="85"/>
      <c r="P197" s="209">
        <f>O197*H197</f>
        <v>0</v>
      </c>
      <c r="Q197" s="209">
        <v>0</v>
      </c>
      <c r="R197" s="209">
        <f>Q197*H197</f>
        <v>0</v>
      </c>
      <c r="S197" s="209">
        <v>0</v>
      </c>
      <c r="T197" s="21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1" t="s">
        <v>127</v>
      </c>
      <c r="AT197" s="211" t="s">
        <v>122</v>
      </c>
      <c r="AU197" s="211" t="s">
        <v>128</v>
      </c>
      <c r="AY197" s="17" t="s">
        <v>117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7" t="s">
        <v>84</v>
      </c>
      <c r="BK197" s="212">
        <f>ROUND(I197*H197,2)</f>
        <v>0</v>
      </c>
      <c r="BL197" s="17" t="s">
        <v>127</v>
      </c>
      <c r="BM197" s="211" t="s">
        <v>300</v>
      </c>
    </row>
    <row r="198" s="2" customFormat="1">
      <c r="A198" s="39"/>
      <c r="B198" s="40"/>
      <c r="C198" s="41"/>
      <c r="D198" s="213" t="s">
        <v>130</v>
      </c>
      <c r="E198" s="41"/>
      <c r="F198" s="214" t="s">
        <v>301</v>
      </c>
      <c r="G198" s="41"/>
      <c r="H198" s="41"/>
      <c r="I198" s="215"/>
      <c r="J198" s="41"/>
      <c r="K198" s="41"/>
      <c r="L198" s="45"/>
      <c r="M198" s="216"/>
      <c r="N198" s="217"/>
      <c r="O198" s="85"/>
      <c r="P198" s="85"/>
      <c r="Q198" s="85"/>
      <c r="R198" s="85"/>
      <c r="S198" s="85"/>
      <c r="T198" s="86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7" t="s">
        <v>130</v>
      </c>
      <c r="AU198" s="17" t="s">
        <v>128</v>
      </c>
    </row>
    <row r="199" s="2" customFormat="1">
      <c r="A199" s="39"/>
      <c r="B199" s="40"/>
      <c r="C199" s="41"/>
      <c r="D199" s="218" t="s">
        <v>132</v>
      </c>
      <c r="E199" s="41"/>
      <c r="F199" s="219" t="s">
        <v>302</v>
      </c>
      <c r="G199" s="41"/>
      <c r="H199" s="41"/>
      <c r="I199" s="215"/>
      <c r="J199" s="41"/>
      <c r="K199" s="41"/>
      <c r="L199" s="45"/>
      <c r="M199" s="216"/>
      <c r="N199" s="217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7" t="s">
        <v>132</v>
      </c>
      <c r="AU199" s="17" t="s">
        <v>128</v>
      </c>
    </row>
    <row r="200" s="2" customFormat="1" ht="21.75" customHeight="1">
      <c r="A200" s="39"/>
      <c r="B200" s="40"/>
      <c r="C200" s="220" t="s">
        <v>303</v>
      </c>
      <c r="D200" s="220" t="s">
        <v>134</v>
      </c>
      <c r="E200" s="221" t="s">
        <v>304</v>
      </c>
      <c r="F200" s="222" t="s">
        <v>305</v>
      </c>
      <c r="G200" s="223" t="s">
        <v>145</v>
      </c>
      <c r="H200" s="224">
        <v>17</v>
      </c>
      <c r="I200" s="225"/>
      <c r="J200" s="226">
        <f>ROUND(I200*H200,2)</f>
        <v>0</v>
      </c>
      <c r="K200" s="222" t="s">
        <v>126</v>
      </c>
      <c r="L200" s="227"/>
      <c r="M200" s="228" t="s">
        <v>21</v>
      </c>
      <c r="N200" s="229" t="s">
        <v>50</v>
      </c>
      <c r="O200" s="85"/>
      <c r="P200" s="209">
        <f>O200*H200</f>
        <v>0</v>
      </c>
      <c r="Q200" s="209">
        <v>0.00381</v>
      </c>
      <c r="R200" s="209">
        <f>Q200*H200</f>
        <v>0.064769999999999994</v>
      </c>
      <c r="S200" s="209">
        <v>0</v>
      </c>
      <c r="T200" s="210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1" t="s">
        <v>138</v>
      </c>
      <c r="AT200" s="211" t="s">
        <v>134</v>
      </c>
      <c r="AU200" s="211" t="s">
        <v>128</v>
      </c>
      <c r="AY200" s="17" t="s">
        <v>117</v>
      </c>
      <c r="BE200" s="212">
        <f>IF(N200="základní",J200,0)</f>
        <v>0</v>
      </c>
      <c r="BF200" s="212">
        <f>IF(N200="snížená",J200,0)</f>
        <v>0</v>
      </c>
      <c r="BG200" s="212">
        <f>IF(N200="zákl. přenesená",J200,0)</f>
        <v>0</v>
      </c>
      <c r="BH200" s="212">
        <f>IF(N200="sníž. přenesená",J200,0)</f>
        <v>0</v>
      </c>
      <c r="BI200" s="212">
        <f>IF(N200="nulová",J200,0)</f>
        <v>0</v>
      </c>
      <c r="BJ200" s="17" t="s">
        <v>84</v>
      </c>
      <c r="BK200" s="212">
        <f>ROUND(I200*H200,2)</f>
        <v>0</v>
      </c>
      <c r="BL200" s="17" t="s">
        <v>127</v>
      </c>
      <c r="BM200" s="211" t="s">
        <v>306</v>
      </c>
    </row>
    <row r="201" s="2" customFormat="1">
      <c r="A201" s="39"/>
      <c r="B201" s="40"/>
      <c r="C201" s="41"/>
      <c r="D201" s="213" t="s">
        <v>130</v>
      </c>
      <c r="E201" s="41"/>
      <c r="F201" s="214" t="s">
        <v>305</v>
      </c>
      <c r="G201" s="41"/>
      <c r="H201" s="41"/>
      <c r="I201" s="215"/>
      <c r="J201" s="41"/>
      <c r="K201" s="41"/>
      <c r="L201" s="45"/>
      <c r="M201" s="216"/>
      <c r="N201" s="217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7" t="s">
        <v>130</v>
      </c>
      <c r="AU201" s="17" t="s">
        <v>128</v>
      </c>
    </row>
    <row r="202" s="2" customFormat="1" ht="21.75" customHeight="1">
      <c r="A202" s="39"/>
      <c r="B202" s="40"/>
      <c r="C202" s="200" t="s">
        <v>307</v>
      </c>
      <c r="D202" s="200" t="s">
        <v>122</v>
      </c>
      <c r="E202" s="201" t="s">
        <v>308</v>
      </c>
      <c r="F202" s="202" t="s">
        <v>309</v>
      </c>
      <c r="G202" s="203" t="s">
        <v>145</v>
      </c>
      <c r="H202" s="204">
        <v>17</v>
      </c>
      <c r="I202" s="205"/>
      <c r="J202" s="206">
        <f>ROUND(I202*H202,2)</f>
        <v>0</v>
      </c>
      <c r="K202" s="202" t="s">
        <v>126</v>
      </c>
      <c r="L202" s="45"/>
      <c r="M202" s="207" t="s">
        <v>21</v>
      </c>
      <c r="N202" s="208" t="s">
        <v>50</v>
      </c>
      <c r="O202" s="85"/>
      <c r="P202" s="209">
        <f>O202*H202</f>
        <v>0</v>
      </c>
      <c r="Q202" s="209">
        <v>0</v>
      </c>
      <c r="R202" s="209">
        <f>Q202*H202</f>
        <v>0</v>
      </c>
      <c r="S202" s="209">
        <v>0</v>
      </c>
      <c r="T202" s="21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1" t="s">
        <v>127</v>
      </c>
      <c r="AT202" s="211" t="s">
        <v>122</v>
      </c>
      <c r="AU202" s="211" t="s">
        <v>128</v>
      </c>
      <c r="AY202" s="17" t="s">
        <v>117</v>
      </c>
      <c r="BE202" s="212">
        <f>IF(N202="základní",J202,0)</f>
        <v>0</v>
      </c>
      <c r="BF202" s="212">
        <f>IF(N202="snížená",J202,0)</f>
        <v>0</v>
      </c>
      <c r="BG202" s="212">
        <f>IF(N202="zákl. přenesená",J202,0)</f>
        <v>0</v>
      </c>
      <c r="BH202" s="212">
        <f>IF(N202="sníž. přenesená",J202,0)</f>
        <v>0</v>
      </c>
      <c r="BI202" s="212">
        <f>IF(N202="nulová",J202,0)</f>
        <v>0</v>
      </c>
      <c r="BJ202" s="17" t="s">
        <v>84</v>
      </c>
      <c r="BK202" s="212">
        <f>ROUND(I202*H202,2)</f>
        <v>0</v>
      </c>
      <c r="BL202" s="17" t="s">
        <v>127</v>
      </c>
      <c r="BM202" s="211" t="s">
        <v>310</v>
      </c>
    </row>
    <row r="203" s="2" customFormat="1">
      <c r="A203" s="39"/>
      <c r="B203" s="40"/>
      <c r="C203" s="41"/>
      <c r="D203" s="213" t="s">
        <v>130</v>
      </c>
      <c r="E203" s="41"/>
      <c r="F203" s="214" t="s">
        <v>311</v>
      </c>
      <c r="G203" s="41"/>
      <c r="H203" s="41"/>
      <c r="I203" s="215"/>
      <c r="J203" s="41"/>
      <c r="K203" s="41"/>
      <c r="L203" s="45"/>
      <c r="M203" s="216"/>
      <c r="N203" s="217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7" t="s">
        <v>130</v>
      </c>
      <c r="AU203" s="17" t="s">
        <v>128</v>
      </c>
    </row>
    <row r="204" s="2" customFormat="1">
      <c r="A204" s="39"/>
      <c r="B204" s="40"/>
      <c r="C204" s="41"/>
      <c r="D204" s="218" t="s">
        <v>132</v>
      </c>
      <c r="E204" s="41"/>
      <c r="F204" s="219" t="s">
        <v>312</v>
      </c>
      <c r="G204" s="41"/>
      <c r="H204" s="41"/>
      <c r="I204" s="215"/>
      <c r="J204" s="41"/>
      <c r="K204" s="41"/>
      <c r="L204" s="45"/>
      <c r="M204" s="216"/>
      <c r="N204" s="217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7" t="s">
        <v>132</v>
      </c>
      <c r="AU204" s="17" t="s">
        <v>128</v>
      </c>
    </row>
    <row r="205" s="2" customFormat="1" ht="16.5" customHeight="1">
      <c r="A205" s="39"/>
      <c r="B205" s="40"/>
      <c r="C205" s="220" t="s">
        <v>313</v>
      </c>
      <c r="D205" s="220" t="s">
        <v>134</v>
      </c>
      <c r="E205" s="221" t="s">
        <v>314</v>
      </c>
      <c r="F205" s="222" t="s">
        <v>315</v>
      </c>
      <c r="G205" s="223" t="s">
        <v>145</v>
      </c>
      <c r="H205" s="224">
        <v>17</v>
      </c>
      <c r="I205" s="225"/>
      <c r="J205" s="226">
        <f>ROUND(I205*H205,2)</f>
        <v>0</v>
      </c>
      <c r="K205" s="222" t="s">
        <v>126</v>
      </c>
      <c r="L205" s="227"/>
      <c r="M205" s="228" t="s">
        <v>21</v>
      </c>
      <c r="N205" s="229" t="s">
        <v>50</v>
      </c>
      <c r="O205" s="85"/>
      <c r="P205" s="209">
        <f>O205*H205</f>
        <v>0</v>
      </c>
      <c r="Q205" s="209">
        <v>0</v>
      </c>
      <c r="R205" s="209">
        <f>Q205*H205</f>
        <v>0</v>
      </c>
      <c r="S205" s="209">
        <v>0</v>
      </c>
      <c r="T205" s="210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1" t="s">
        <v>138</v>
      </c>
      <c r="AT205" s="211" t="s">
        <v>134</v>
      </c>
      <c r="AU205" s="211" t="s">
        <v>128</v>
      </c>
      <c r="AY205" s="17" t="s">
        <v>117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7" t="s">
        <v>84</v>
      </c>
      <c r="BK205" s="212">
        <f>ROUND(I205*H205,2)</f>
        <v>0</v>
      </c>
      <c r="BL205" s="17" t="s">
        <v>127</v>
      </c>
      <c r="BM205" s="211" t="s">
        <v>316</v>
      </c>
    </row>
    <row r="206" s="2" customFormat="1">
      <c r="A206" s="39"/>
      <c r="B206" s="40"/>
      <c r="C206" s="41"/>
      <c r="D206" s="213" t="s">
        <v>130</v>
      </c>
      <c r="E206" s="41"/>
      <c r="F206" s="214" t="s">
        <v>315</v>
      </c>
      <c r="G206" s="41"/>
      <c r="H206" s="41"/>
      <c r="I206" s="215"/>
      <c r="J206" s="41"/>
      <c r="K206" s="41"/>
      <c r="L206" s="45"/>
      <c r="M206" s="216"/>
      <c r="N206" s="217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7" t="s">
        <v>130</v>
      </c>
      <c r="AU206" s="17" t="s">
        <v>128</v>
      </c>
    </row>
    <row r="207" s="2" customFormat="1">
      <c r="A207" s="39"/>
      <c r="B207" s="40"/>
      <c r="C207" s="41"/>
      <c r="D207" s="213" t="s">
        <v>147</v>
      </c>
      <c r="E207" s="41"/>
      <c r="F207" s="241" t="s">
        <v>148</v>
      </c>
      <c r="G207" s="41"/>
      <c r="H207" s="41"/>
      <c r="I207" s="215"/>
      <c r="J207" s="41"/>
      <c r="K207" s="41"/>
      <c r="L207" s="45"/>
      <c r="M207" s="216"/>
      <c r="N207" s="217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7" t="s">
        <v>147</v>
      </c>
      <c r="AU207" s="17" t="s">
        <v>128</v>
      </c>
    </row>
    <row r="208" s="2" customFormat="1" ht="16.5" customHeight="1">
      <c r="A208" s="39"/>
      <c r="B208" s="40"/>
      <c r="C208" s="200" t="s">
        <v>317</v>
      </c>
      <c r="D208" s="200" t="s">
        <v>122</v>
      </c>
      <c r="E208" s="201" t="s">
        <v>318</v>
      </c>
      <c r="F208" s="202" t="s">
        <v>319</v>
      </c>
      <c r="G208" s="203" t="s">
        <v>145</v>
      </c>
      <c r="H208" s="204">
        <v>14</v>
      </c>
      <c r="I208" s="205"/>
      <c r="J208" s="206">
        <f>ROUND(I208*H208,2)</f>
        <v>0</v>
      </c>
      <c r="K208" s="202" t="s">
        <v>21</v>
      </c>
      <c r="L208" s="45"/>
      <c r="M208" s="207" t="s">
        <v>21</v>
      </c>
      <c r="N208" s="208" t="s">
        <v>50</v>
      </c>
      <c r="O208" s="85"/>
      <c r="P208" s="209">
        <f>O208*H208</f>
        <v>0</v>
      </c>
      <c r="Q208" s="209">
        <v>0</v>
      </c>
      <c r="R208" s="209">
        <f>Q208*H208</f>
        <v>0</v>
      </c>
      <c r="S208" s="209">
        <v>0</v>
      </c>
      <c r="T208" s="210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1" t="s">
        <v>127</v>
      </c>
      <c r="AT208" s="211" t="s">
        <v>122</v>
      </c>
      <c r="AU208" s="211" t="s">
        <v>128</v>
      </c>
      <c r="AY208" s="17" t="s">
        <v>117</v>
      </c>
      <c r="BE208" s="212">
        <f>IF(N208="základní",J208,0)</f>
        <v>0</v>
      </c>
      <c r="BF208" s="212">
        <f>IF(N208="snížená",J208,0)</f>
        <v>0</v>
      </c>
      <c r="BG208" s="212">
        <f>IF(N208="zákl. přenesená",J208,0)</f>
        <v>0</v>
      </c>
      <c r="BH208" s="212">
        <f>IF(N208="sníž. přenesená",J208,0)</f>
        <v>0</v>
      </c>
      <c r="BI208" s="212">
        <f>IF(N208="nulová",J208,0)</f>
        <v>0</v>
      </c>
      <c r="BJ208" s="17" t="s">
        <v>84</v>
      </c>
      <c r="BK208" s="212">
        <f>ROUND(I208*H208,2)</f>
        <v>0</v>
      </c>
      <c r="BL208" s="17" t="s">
        <v>127</v>
      </c>
      <c r="BM208" s="211" t="s">
        <v>320</v>
      </c>
    </row>
    <row r="209" s="2" customFormat="1">
      <c r="A209" s="39"/>
      <c r="B209" s="40"/>
      <c r="C209" s="41"/>
      <c r="D209" s="213" t="s">
        <v>130</v>
      </c>
      <c r="E209" s="41"/>
      <c r="F209" s="214" t="s">
        <v>319</v>
      </c>
      <c r="G209" s="41"/>
      <c r="H209" s="41"/>
      <c r="I209" s="215"/>
      <c r="J209" s="41"/>
      <c r="K209" s="41"/>
      <c r="L209" s="45"/>
      <c r="M209" s="216"/>
      <c r="N209" s="217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7" t="s">
        <v>130</v>
      </c>
      <c r="AU209" s="17" t="s">
        <v>128</v>
      </c>
    </row>
    <row r="210" s="12" customFormat="1" ht="20.88" customHeight="1">
      <c r="A210" s="12"/>
      <c r="B210" s="184"/>
      <c r="C210" s="185"/>
      <c r="D210" s="186" t="s">
        <v>78</v>
      </c>
      <c r="E210" s="198" t="s">
        <v>321</v>
      </c>
      <c r="F210" s="198" t="s">
        <v>322</v>
      </c>
      <c r="G210" s="185"/>
      <c r="H210" s="185"/>
      <c r="I210" s="188"/>
      <c r="J210" s="199">
        <f>BK210</f>
        <v>0</v>
      </c>
      <c r="K210" s="185"/>
      <c r="L210" s="190"/>
      <c r="M210" s="191"/>
      <c r="N210" s="192"/>
      <c r="O210" s="192"/>
      <c r="P210" s="193">
        <f>SUM(P211:P217)</f>
        <v>0</v>
      </c>
      <c r="Q210" s="192"/>
      <c r="R210" s="193">
        <f>SUM(R211:R217)</f>
        <v>0</v>
      </c>
      <c r="S210" s="192"/>
      <c r="T210" s="194">
        <f>SUM(T211:T217)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195" t="s">
        <v>86</v>
      </c>
      <c r="AT210" s="196" t="s">
        <v>78</v>
      </c>
      <c r="AU210" s="196" t="s">
        <v>86</v>
      </c>
      <c r="AY210" s="195" t="s">
        <v>117</v>
      </c>
      <c r="BK210" s="197">
        <f>SUM(BK211:BK217)</f>
        <v>0</v>
      </c>
    </row>
    <row r="211" s="2" customFormat="1" ht="37.8" customHeight="1">
      <c r="A211" s="39"/>
      <c r="B211" s="40"/>
      <c r="C211" s="200" t="s">
        <v>323</v>
      </c>
      <c r="D211" s="200" t="s">
        <v>122</v>
      </c>
      <c r="E211" s="201" t="s">
        <v>324</v>
      </c>
      <c r="F211" s="202" t="s">
        <v>325</v>
      </c>
      <c r="G211" s="203" t="s">
        <v>145</v>
      </c>
      <c r="H211" s="204">
        <v>1</v>
      </c>
      <c r="I211" s="205"/>
      <c r="J211" s="206">
        <f>ROUND(I211*H211,2)</f>
        <v>0</v>
      </c>
      <c r="K211" s="202" t="s">
        <v>21</v>
      </c>
      <c r="L211" s="45"/>
      <c r="M211" s="207" t="s">
        <v>21</v>
      </c>
      <c r="N211" s="208" t="s">
        <v>50</v>
      </c>
      <c r="O211" s="85"/>
      <c r="P211" s="209">
        <f>O211*H211</f>
        <v>0</v>
      </c>
      <c r="Q211" s="209">
        <v>0</v>
      </c>
      <c r="R211" s="209">
        <f>Q211*H211</f>
        <v>0</v>
      </c>
      <c r="S211" s="209">
        <v>0</v>
      </c>
      <c r="T211" s="210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1" t="s">
        <v>127</v>
      </c>
      <c r="AT211" s="211" t="s">
        <v>122</v>
      </c>
      <c r="AU211" s="211" t="s">
        <v>128</v>
      </c>
      <c r="AY211" s="17" t="s">
        <v>117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7" t="s">
        <v>84</v>
      </c>
      <c r="BK211" s="212">
        <f>ROUND(I211*H211,2)</f>
        <v>0</v>
      </c>
      <c r="BL211" s="17" t="s">
        <v>127</v>
      </c>
      <c r="BM211" s="211" t="s">
        <v>326</v>
      </c>
    </row>
    <row r="212" s="2" customFormat="1">
      <c r="A212" s="39"/>
      <c r="B212" s="40"/>
      <c r="C212" s="41"/>
      <c r="D212" s="213" t="s">
        <v>130</v>
      </c>
      <c r="E212" s="41"/>
      <c r="F212" s="214" t="s">
        <v>325</v>
      </c>
      <c r="G212" s="41"/>
      <c r="H212" s="41"/>
      <c r="I212" s="215"/>
      <c r="J212" s="41"/>
      <c r="K212" s="41"/>
      <c r="L212" s="45"/>
      <c r="M212" s="216"/>
      <c r="N212" s="217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7" t="s">
        <v>130</v>
      </c>
      <c r="AU212" s="17" t="s">
        <v>128</v>
      </c>
    </row>
    <row r="213" s="2" customFormat="1">
      <c r="A213" s="39"/>
      <c r="B213" s="40"/>
      <c r="C213" s="41"/>
      <c r="D213" s="213" t="s">
        <v>147</v>
      </c>
      <c r="E213" s="41"/>
      <c r="F213" s="241" t="s">
        <v>327</v>
      </c>
      <c r="G213" s="41"/>
      <c r="H213" s="41"/>
      <c r="I213" s="215"/>
      <c r="J213" s="41"/>
      <c r="K213" s="41"/>
      <c r="L213" s="45"/>
      <c r="M213" s="216"/>
      <c r="N213" s="217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7" t="s">
        <v>147</v>
      </c>
      <c r="AU213" s="17" t="s">
        <v>128</v>
      </c>
    </row>
    <row r="214" s="2" customFormat="1" ht="24.15" customHeight="1">
      <c r="A214" s="39"/>
      <c r="B214" s="40"/>
      <c r="C214" s="200" t="s">
        <v>328</v>
      </c>
      <c r="D214" s="200" t="s">
        <v>122</v>
      </c>
      <c r="E214" s="201" t="s">
        <v>329</v>
      </c>
      <c r="F214" s="202" t="s">
        <v>330</v>
      </c>
      <c r="G214" s="203" t="s">
        <v>145</v>
      </c>
      <c r="H214" s="204">
        <v>1</v>
      </c>
      <c r="I214" s="205"/>
      <c r="J214" s="206">
        <f>ROUND(I214*H214,2)</f>
        <v>0</v>
      </c>
      <c r="K214" s="202" t="s">
        <v>21</v>
      </c>
      <c r="L214" s="45"/>
      <c r="M214" s="207" t="s">
        <v>21</v>
      </c>
      <c r="N214" s="208" t="s">
        <v>50</v>
      </c>
      <c r="O214" s="85"/>
      <c r="P214" s="209">
        <f>O214*H214</f>
        <v>0</v>
      </c>
      <c r="Q214" s="209">
        <v>0</v>
      </c>
      <c r="R214" s="209">
        <f>Q214*H214</f>
        <v>0</v>
      </c>
      <c r="S214" s="209">
        <v>0</v>
      </c>
      <c r="T214" s="210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1" t="s">
        <v>127</v>
      </c>
      <c r="AT214" s="211" t="s">
        <v>122</v>
      </c>
      <c r="AU214" s="211" t="s">
        <v>128</v>
      </c>
      <c r="AY214" s="17" t="s">
        <v>117</v>
      </c>
      <c r="BE214" s="212">
        <f>IF(N214="základní",J214,0)</f>
        <v>0</v>
      </c>
      <c r="BF214" s="212">
        <f>IF(N214="snížená",J214,0)</f>
        <v>0</v>
      </c>
      <c r="BG214" s="212">
        <f>IF(N214="zákl. přenesená",J214,0)</f>
        <v>0</v>
      </c>
      <c r="BH214" s="212">
        <f>IF(N214="sníž. přenesená",J214,0)</f>
        <v>0</v>
      </c>
      <c r="BI214" s="212">
        <f>IF(N214="nulová",J214,0)</f>
        <v>0</v>
      </c>
      <c r="BJ214" s="17" t="s">
        <v>84</v>
      </c>
      <c r="BK214" s="212">
        <f>ROUND(I214*H214,2)</f>
        <v>0</v>
      </c>
      <c r="BL214" s="17" t="s">
        <v>127</v>
      </c>
      <c r="BM214" s="211" t="s">
        <v>331</v>
      </c>
    </row>
    <row r="215" s="2" customFormat="1">
      <c r="A215" s="39"/>
      <c r="B215" s="40"/>
      <c r="C215" s="41"/>
      <c r="D215" s="213" t="s">
        <v>130</v>
      </c>
      <c r="E215" s="41"/>
      <c r="F215" s="214" t="s">
        <v>332</v>
      </c>
      <c r="G215" s="41"/>
      <c r="H215" s="41"/>
      <c r="I215" s="215"/>
      <c r="J215" s="41"/>
      <c r="K215" s="41"/>
      <c r="L215" s="45"/>
      <c r="M215" s="216"/>
      <c r="N215" s="217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7" t="s">
        <v>130</v>
      </c>
      <c r="AU215" s="17" t="s">
        <v>128</v>
      </c>
    </row>
    <row r="216" s="2" customFormat="1" ht="24.15" customHeight="1">
      <c r="A216" s="39"/>
      <c r="B216" s="40"/>
      <c r="C216" s="200" t="s">
        <v>333</v>
      </c>
      <c r="D216" s="200" t="s">
        <v>122</v>
      </c>
      <c r="E216" s="201" t="s">
        <v>334</v>
      </c>
      <c r="F216" s="202" t="s">
        <v>335</v>
      </c>
      <c r="G216" s="203" t="s">
        <v>336</v>
      </c>
      <c r="H216" s="204">
        <v>1</v>
      </c>
      <c r="I216" s="205"/>
      <c r="J216" s="206">
        <f>ROUND(I216*H216,2)</f>
        <v>0</v>
      </c>
      <c r="K216" s="202" t="s">
        <v>21</v>
      </c>
      <c r="L216" s="45"/>
      <c r="M216" s="207" t="s">
        <v>21</v>
      </c>
      <c r="N216" s="208" t="s">
        <v>50</v>
      </c>
      <c r="O216" s="85"/>
      <c r="P216" s="209">
        <f>O216*H216</f>
        <v>0</v>
      </c>
      <c r="Q216" s="209">
        <v>0</v>
      </c>
      <c r="R216" s="209">
        <f>Q216*H216</f>
        <v>0</v>
      </c>
      <c r="S216" s="209">
        <v>0</v>
      </c>
      <c r="T216" s="21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1" t="s">
        <v>127</v>
      </c>
      <c r="AT216" s="211" t="s">
        <v>122</v>
      </c>
      <c r="AU216" s="211" t="s">
        <v>128</v>
      </c>
      <c r="AY216" s="17" t="s">
        <v>117</v>
      </c>
      <c r="BE216" s="212">
        <f>IF(N216="základní",J216,0)</f>
        <v>0</v>
      </c>
      <c r="BF216" s="212">
        <f>IF(N216="snížená",J216,0)</f>
        <v>0</v>
      </c>
      <c r="BG216" s="212">
        <f>IF(N216="zákl. přenesená",J216,0)</f>
        <v>0</v>
      </c>
      <c r="BH216" s="212">
        <f>IF(N216="sníž. přenesená",J216,0)</f>
        <v>0</v>
      </c>
      <c r="BI216" s="212">
        <f>IF(N216="nulová",J216,0)</f>
        <v>0</v>
      </c>
      <c r="BJ216" s="17" t="s">
        <v>84</v>
      </c>
      <c r="BK216" s="212">
        <f>ROUND(I216*H216,2)</f>
        <v>0</v>
      </c>
      <c r="BL216" s="17" t="s">
        <v>127</v>
      </c>
      <c r="BM216" s="211" t="s">
        <v>337</v>
      </c>
    </row>
    <row r="217" s="2" customFormat="1">
      <c r="A217" s="39"/>
      <c r="B217" s="40"/>
      <c r="C217" s="41"/>
      <c r="D217" s="213" t="s">
        <v>130</v>
      </c>
      <c r="E217" s="41"/>
      <c r="F217" s="214" t="s">
        <v>335</v>
      </c>
      <c r="G217" s="41"/>
      <c r="H217" s="41"/>
      <c r="I217" s="215"/>
      <c r="J217" s="41"/>
      <c r="K217" s="41"/>
      <c r="L217" s="45"/>
      <c r="M217" s="216"/>
      <c r="N217" s="217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7" t="s">
        <v>130</v>
      </c>
      <c r="AU217" s="17" t="s">
        <v>128</v>
      </c>
    </row>
    <row r="218" s="12" customFormat="1" ht="20.88" customHeight="1">
      <c r="A218" s="12"/>
      <c r="B218" s="184"/>
      <c r="C218" s="185"/>
      <c r="D218" s="186" t="s">
        <v>78</v>
      </c>
      <c r="E218" s="198" t="s">
        <v>338</v>
      </c>
      <c r="F218" s="198" t="s">
        <v>339</v>
      </c>
      <c r="G218" s="185"/>
      <c r="H218" s="185"/>
      <c r="I218" s="188"/>
      <c r="J218" s="199">
        <f>BK218</f>
        <v>0</v>
      </c>
      <c r="K218" s="185"/>
      <c r="L218" s="190"/>
      <c r="M218" s="191"/>
      <c r="N218" s="192"/>
      <c r="O218" s="192"/>
      <c r="P218" s="193">
        <f>SUM(P219:P222)</f>
        <v>0</v>
      </c>
      <c r="Q218" s="192"/>
      <c r="R218" s="193">
        <f>SUM(R219:R222)</f>
        <v>0</v>
      </c>
      <c r="S218" s="192"/>
      <c r="T218" s="194">
        <f>SUM(T219:T222)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95" t="s">
        <v>86</v>
      </c>
      <c r="AT218" s="196" t="s">
        <v>78</v>
      </c>
      <c r="AU218" s="196" t="s">
        <v>86</v>
      </c>
      <c r="AY218" s="195" t="s">
        <v>117</v>
      </c>
      <c r="BK218" s="197">
        <f>SUM(BK219:BK222)</f>
        <v>0</v>
      </c>
    </row>
    <row r="219" s="2" customFormat="1" ht="16.5" customHeight="1">
      <c r="A219" s="39"/>
      <c r="B219" s="40"/>
      <c r="C219" s="200" t="s">
        <v>340</v>
      </c>
      <c r="D219" s="200" t="s">
        <v>122</v>
      </c>
      <c r="E219" s="201" t="s">
        <v>341</v>
      </c>
      <c r="F219" s="202" t="s">
        <v>342</v>
      </c>
      <c r="G219" s="203" t="s">
        <v>336</v>
      </c>
      <c r="H219" s="204">
        <v>1</v>
      </c>
      <c r="I219" s="205"/>
      <c r="J219" s="206">
        <f>ROUND(I219*H219,2)</f>
        <v>0</v>
      </c>
      <c r="K219" s="202" t="s">
        <v>21</v>
      </c>
      <c r="L219" s="45"/>
      <c r="M219" s="207" t="s">
        <v>21</v>
      </c>
      <c r="N219" s="208" t="s">
        <v>50</v>
      </c>
      <c r="O219" s="85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10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1" t="s">
        <v>127</v>
      </c>
      <c r="AT219" s="211" t="s">
        <v>122</v>
      </c>
      <c r="AU219" s="211" t="s">
        <v>128</v>
      </c>
      <c r="AY219" s="17" t="s">
        <v>117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7" t="s">
        <v>84</v>
      </c>
      <c r="BK219" s="212">
        <f>ROUND(I219*H219,2)</f>
        <v>0</v>
      </c>
      <c r="BL219" s="17" t="s">
        <v>127</v>
      </c>
      <c r="BM219" s="211" t="s">
        <v>343</v>
      </c>
    </row>
    <row r="220" s="2" customFormat="1">
      <c r="A220" s="39"/>
      <c r="B220" s="40"/>
      <c r="C220" s="41"/>
      <c r="D220" s="213" t="s">
        <v>130</v>
      </c>
      <c r="E220" s="41"/>
      <c r="F220" s="214" t="s">
        <v>342</v>
      </c>
      <c r="G220" s="41"/>
      <c r="H220" s="41"/>
      <c r="I220" s="215"/>
      <c r="J220" s="41"/>
      <c r="K220" s="41"/>
      <c r="L220" s="45"/>
      <c r="M220" s="216"/>
      <c r="N220" s="217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7" t="s">
        <v>130</v>
      </c>
      <c r="AU220" s="17" t="s">
        <v>128</v>
      </c>
    </row>
    <row r="221" s="2" customFormat="1" ht="37.8" customHeight="1">
      <c r="A221" s="39"/>
      <c r="B221" s="40"/>
      <c r="C221" s="200" t="s">
        <v>344</v>
      </c>
      <c r="D221" s="200" t="s">
        <v>122</v>
      </c>
      <c r="E221" s="201" t="s">
        <v>345</v>
      </c>
      <c r="F221" s="202" t="s">
        <v>346</v>
      </c>
      <c r="G221" s="203" t="s">
        <v>336</v>
      </c>
      <c r="H221" s="204">
        <v>1</v>
      </c>
      <c r="I221" s="205"/>
      <c r="J221" s="206">
        <f>ROUND(I221*H221,2)</f>
        <v>0</v>
      </c>
      <c r="K221" s="202" t="s">
        <v>21</v>
      </c>
      <c r="L221" s="45"/>
      <c r="M221" s="207" t="s">
        <v>21</v>
      </c>
      <c r="N221" s="208" t="s">
        <v>50</v>
      </c>
      <c r="O221" s="85"/>
      <c r="P221" s="209">
        <f>O221*H221</f>
        <v>0</v>
      </c>
      <c r="Q221" s="209">
        <v>0</v>
      </c>
      <c r="R221" s="209">
        <f>Q221*H221</f>
        <v>0</v>
      </c>
      <c r="S221" s="209">
        <v>0</v>
      </c>
      <c r="T221" s="210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1" t="s">
        <v>127</v>
      </c>
      <c r="AT221" s="211" t="s">
        <v>122</v>
      </c>
      <c r="AU221" s="211" t="s">
        <v>128</v>
      </c>
      <c r="AY221" s="17" t="s">
        <v>117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17" t="s">
        <v>84</v>
      </c>
      <c r="BK221" s="212">
        <f>ROUND(I221*H221,2)</f>
        <v>0</v>
      </c>
      <c r="BL221" s="17" t="s">
        <v>127</v>
      </c>
      <c r="BM221" s="211" t="s">
        <v>347</v>
      </c>
    </row>
    <row r="222" s="2" customFormat="1">
      <c r="A222" s="39"/>
      <c r="B222" s="40"/>
      <c r="C222" s="41"/>
      <c r="D222" s="213" t="s">
        <v>130</v>
      </c>
      <c r="E222" s="41"/>
      <c r="F222" s="214" t="s">
        <v>346</v>
      </c>
      <c r="G222" s="41"/>
      <c r="H222" s="41"/>
      <c r="I222" s="215"/>
      <c r="J222" s="41"/>
      <c r="K222" s="41"/>
      <c r="L222" s="45"/>
      <c r="M222" s="216"/>
      <c r="N222" s="217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7" t="s">
        <v>130</v>
      </c>
      <c r="AU222" s="17" t="s">
        <v>128</v>
      </c>
    </row>
    <row r="223" s="12" customFormat="1" ht="25.92" customHeight="1">
      <c r="A223" s="12"/>
      <c r="B223" s="184"/>
      <c r="C223" s="185"/>
      <c r="D223" s="186" t="s">
        <v>78</v>
      </c>
      <c r="E223" s="187" t="s">
        <v>134</v>
      </c>
      <c r="F223" s="187" t="s">
        <v>348</v>
      </c>
      <c r="G223" s="185"/>
      <c r="H223" s="185"/>
      <c r="I223" s="188"/>
      <c r="J223" s="189">
        <f>BK223</f>
        <v>0</v>
      </c>
      <c r="K223" s="185"/>
      <c r="L223" s="190"/>
      <c r="M223" s="191"/>
      <c r="N223" s="192"/>
      <c r="O223" s="192"/>
      <c r="P223" s="193">
        <f>P224</f>
        <v>0</v>
      </c>
      <c r="Q223" s="192"/>
      <c r="R223" s="193">
        <f>R224</f>
        <v>0.27338390000000001</v>
      </c>
      <c r="S223" s="192"/>
      <c r="T223" s="194">
        <f>T224</f>
        <v>0.052939999999999994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195" t="s">
        <v>128</v>
      </c>
      <c r="AT223" s="196" t="s">
        <v>78</v>
      </c>
      <c r="AU223" s="196" t="s">
        <v>79</v>
      </c>
      <c r="AY223" s="195" t="s">
        <v>117</v>
      </c>
      <c r="BK223" s="197">
        <f>BK224</f>
        <v>0</v>
      </c>
    </row>
    <row r="224" s="12" customFormat="1" ht="22.8" customHeight="1">
      <c r="A224" s="12"/>
      <c r="B224" s="184"/>
      <c r="C224" s="185"/>
      <c r="D224" s="186" t="s">
        <v>78</v>
      </c>
      <c r="E224" s="198" t="s">
        <v>349</v>
      </c>
      <c r="F224" s="198" t="s">
        <v>350</v>
      </c>
      <c r="G224" s="185"/>
      <c r="H224" s="185"/>
      <c r="I224" s="188"/>
      <c r="J224" s="199">
        <f>BK224</f>
        <v>0</v>
      </c>
      <c r="K224" s="185"/>
      <c r="L224" s="190"/>
      <c r="M224" s="191"/>
      <c r="N224" s="192"/>
      <c r="O224" s="192"/>
      <c r="P224" s="193">
        <f>SUM(P225:P281)</f>
        <v>0</v>
      </c>
      <c r="Q224" s="192"/>
      <c r="R224" s="193">
        <f>SUM(R225:R281)</f>
        <v>0.27338390000000001</v>
      </c>
      <c r="S224" s="192"/>
      <c r="T224" s="194">
        <f>SUM(T225:T281)</f>
        <v>0.052939999999999994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195" t="s">
        <v>128</v>
      </c>
      <c r="AT224" s="196" t="s">
        <v>78</v>
      </c>
      <c r="AU224" s="196" t="s">
        <v>84</v>
      </c>
      <c r="AY224" s="195" t="s">
        <v>117</v>
      </c>
      <c r="BK224" s="197">
        <f>SUM(BK225:BK281)</f>
        <v>0</v>
      </c>
    </row>
    <row r="225" s="2" customFormat="1" ht="21.75" customHeight="1">
      <c r="A225" s="39"/>
      <c r="B225" s="40"/>
      <c r="C225" s="200" t="s">
        <v>351</v>
      </c>
      <c r="D225" s="200" t="s">
        <v>122</v>
      </c>
      <c r="E225" s="201" t="s">
        <v>352</v>
      </c>
      <c r="F225" s="202" t="s">
        <v>353</v>
      </c>
      <c r="G225" s="203" t="s">
        <v>354</v>
      </c>
      <c r="H225" s="204">
        <v>0.161</v>
      </c>
      <c r="I225" s="205"/>
      <c r="J225" s="206">
        <f>ROUND(I225*H225,2)</f>
        <v>0</v>
      </c>
      <c r="K225" s="202" t="s">
        <v>126</v>
      </c>
      <c r="L225" s="45"/>
      <c r="M225" s="207" t="s">
        <v>21</v>
      </c>
      <c r="N225" s="208" t="s">
        <v>50</v>
      </c>
      <c r="O225" s="85"/>
      <c r="P225" s="209">
        <f>O225*H225</f>
        <v>0</v>
      </c>
      <c r="Q225" s="209">
        <v>0.0099000000000000008</v>
      </c>
      <c r="R225" s="209">
        <f>Q225*H225</f>
        <v>0.0015939000000000001</v>
      </c>
      <c r="S225" s="209">
        <v>0</v>
      </c>
      <c r="T225" s="210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1" t="s">
        <v>355</v>
      </c>
      <c r="AT225" s="211" t="s">
        <v>122</v>
      </c>
      <c r="AU225" s="211" t="s">
        <v>86</v>
      </c>
      <c r="AY225" s="17" t="s">
        <v>117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7" t="s">
        <v>84</v>
      </c>
      <c r="BK225" s="212">
        <f>ROUND(I225*H225,2)</f>
        <v>0</v>
      </c>
      <c r="BL225" s="17" t="s">
        <v>355</v>
      </c>
      <c r="BM225" s="211" t="s">
        <v>356</v>
      </c>
    </row>
    <row r="226" s="2" customFormat="1">
      <c r="A226" s="39"/>
      <c r="B226" s="40"/>
      <c r="C226" s="41"/>
      <c r="D226" s="213" t="s">
        <v>130</v>
      </c>
      <c r="E226" s="41"/>
      <c r="F226" s="214" t="s">
        <v>353</v>
      </c>
      <c r="G226" s="41"/>
      <c r="H226" s="41"/>
      <c r="I226" s="215"/>
      <c r="J226" s="41"/>
      <c r="K226" s="41"/>
      <c r="L226" s="45"/>
      <c r="M226" s="216"/>
      <c r="N226" s="217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7" t="s">
        <v>130</v>
      </c>
      <c r="AU226" s="17" t="s">
        <v>86</v>
      </c>
    </row>
    <row r="227" s="2" customFormat="1">
      <c r="A227" s="39"/>
      <c r="B227" s="40"/>
      <c r="C227" s="41"/>
      <c r="D227" s="218" t="s">
        <v>132</v>
      </c>
      <c r="E227" s="41"/>
      <c r="F227" s="219" t="s">
        <v>357</v>
      </c>
      <c r="G227" s="41"/>
      <c r="H227" s="41"/>
      <c r="I227" s="215"/>
      <c r="J227" s="41"/>
      <c r="K227" s="41"/>
      <c r="L227" s="45"/>
      <c r="M227" s="216"/>
      <c r="N227" s="217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7" t="s">
        <v>132</v>
      </c>
      <c r="AU227" s="17" t="s">
        <v>86</v>
      </c>
    </row>
    <row r="228" s="2" customFormat="1" ht="21.75" customHeight="1">
      <c r="A228" s="39"/>
      <c r="B228" s="40"/>
      <c r="C228" s="200" t="s">
        <v>358</v>
      </c>
      <c r="D228" s="200" t="s">
        <v>122</v>
      </c>
      <c r="E228" s="201" t="s">
        <v>359</v>
      </c>
      <c r="F228" s="202" t="s">
        <v>360</v>
      </c>
      <c r="G228" s="203" t="s">
        <v>361</v>
      </c>
      <c r="H228" s="204">
        <v>56.399999999999999</v>
      </c>
      <c r="I228" s="205"/>
      <c r="J228" s="206">
        <f>ROUND(I228*H228,2)</f>
        <v>0</v>
      </c>
      <c r="K228" s="202" t="s">
        <v>126</v>
      </c>
      <c r="L228" s="45"/>
      <c r="M228" s="207" t="s">
        <v>21</v>
      </c>
      <c r="N228" s="208" t="s">
        <v>50</v>
      </c>
      <c r="O228" s="85"/>
      <c r="P228" s="209">
        <f>O228*H228</f>
        <v>0</v>
      </c>
      <c r="Q228" s="209">
        <v>0</v>
      </c>
      <c r="R228" s="209">
        <f>Q228*H228</f>
        <v>0</v>
      </c>
      <c r="S228" s="209">
        <v>0</v>
      </c>
      <c r="T228" s="210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1" t="s">
        <v>355</v>
      </c>
      <c r="AT228" s="211" t="s">
        <v>122</v>
      </c>
      <c r="AU228" s="211" t="s">
        <v>86</v>
      </c>
      <c r="AY228" s="17" t="s">
        <v>117</v>
      </c>
      <c r="BE228" s="212">
        <f>IF(N228="základní",J228,0)</f>
        <v>0</v>
      </c>
      <c r="BF228" s="212">
        <f>IF(N228="snížená",J228,0)</f>
        <v>0</v>
      </c>
      <c r="BG228" s="212">
        <f>IF(N228="zákl. přenesená",J228,0)</f>
        <v>0</v>
      </c>
      <c r="BH228" s="212">
        <f>IF(N228="sníž. přenesená",J228,0)</f>
        <v>0</v>
      </c>
      <c r="BI228" s="212">
        <f>IF(N228="nulová",J228,0)</f>
        <v>0</v>
      </c>
      <c r="BJ228" s="17" t="s">
        <v>84</v>
      </c>
      <c r="BK228" s="212">
        <f>ROUND(I228*H228,2)</f>
        <v>0</v>
      </c>
      <c r="BL228" s="17" t="s">
        <v>355</v>
      </c>
      <c r="BM228" s="211" t="s">
        <v>362</v>
      </c>
    </row>
    <row r="229" s="2" customFormat="1">
      <c r="A229" s="39"/>
      <c r="B229" s="40"/>
      <c r="C229" s="41"/>
      <c r="D229" s="213" t="s">
        <v>130</v>
      </c>
      <c r="E229" s="41"/>
      <c r="F229" s="214" t="s">
        <v>363</v>
      </c>
      <c r="G229" s="41"/>
      <c r="H229" s="41"/>
      <c r="I229" s="215"/>
      <c r="J229" s="41"/>
      <c r="K229" s="41"/>
      <c r="L229" s="45"/>
      <c r="M229" s="216"/>
      <c r="N229" s="217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7" t="s">
        <v>130</v>
      </c>
      <c r="AU229" s="17" t="s">
        <v>86</v>
      </c>
    </row>
    <row r="230" s="2" customFormat="1">
      <c r="A230" s="39"/>
      <c r="B230" s="40"/>
      <c r="C230" s="41"/>
      <c r="D230" s="218" t="s">
        <v>132</v>
      </c>
      <c r="E230" s="41"/>
      <c r="F230" s="219" t="s">
        <v>364</v>
      </c>
      <c r="G230" s="41"/>
      <c r="H230" s="41"/>
      <c r="I230" s="215"/>
      <c r="J230" s="41"/>
      <c r="K230" s="41"/>
      <c r="L230" s="45"/>
      <c r="M230" s="216"/>
      <c r="N230" s="217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7" t="s">
        <v>132</v>
      </c>
      <c r="AU230" s="17" t="s">
        <v>86</v>
      </c>
    </row>
    <row r="231" s="2" customFormat="1" ht="37.8" customHeight="1">
      <c r="A231" s="39"/>
      <c r="B231" s="40"/>
      <c r="C231" s="200" t="s">
        <v>365</v>
      </c>
      <c r="D231" s="200" t="s">
        <v>122</v>
      </c>
      <c r="E231" s="201" t="s">
        <v>366</v>
      </c>
      <c r="F231" s="202" t="s">
        <v>367</v>
      </c>
      <c r="G231" s="203" t="s">
        <v>125</v>
      </c>
      <c r="H231" s="204">
        <v>322</v>
      </c>
      <c r="I231" s="205"/>
      <c r="J231" s="206">
        <f>ROUND(I231*H231,2)</f>
        <v>0</v>
      </c>
      <c r="K231" s="202" t="s">
        <v>126</v>
      </c>
      <c r="L231" s="45"/>
      <c r="M231" s="207" t="s">
        <v>21</v>
      </c>
      <c r="N231" s="208" t="s">
        <v>50</v>
      </c>
      <c r="O231" s="85"/>
      <c r="P231" s="209">
        <f>O231*H231</f>
        <v>0</v>
      </c>
      <c r="Q231" s="209">
        <v>0.00044000000000000002</v>
      </c>
      <c r="R231" s="209">
        <f>Q231*H231</f>
        <v>0.14168</v>
      </c>
      <c r="S231" s="209">
        <v>0</v>
      </c>
      <c r="T231" s="210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1" t="s">
        <v>355</v>
      </c>
      <c r="AT231" s="211" t="s">
        <v>122</v>
      </c>
      <c r="AU231" s="211" t="s">
        <v>86</v>
      </c>
      <c r="AY231" s="17" t="s">
        <v>117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7" t="s">
        <v>84</v>
      </c>
      <c r="BK231" s="212">
        <f>ROUND(I231*H231,2)</f>
        <v>0</v>
      </c>
      <c r="BL231" s="17" t="s">
        <v>355</v>
      </c>
      <c r="BM231" s="211" t="s">
        <v>368</v>
      </c>
    </row>
    <row r="232" s="2" customFormat="1">
      <c r="A232" s="39"/>
      <c r="B232" s="40"/>
      <c r="C232" s="41"/>
      <c r="D232" s="213" t="s">
        <v>130</v>
      </c>
      <c r="E232" s="41"/>
      <c r="F232" s="214" t="s">
        <v>369</v>
      </c>
      <c r="G232" s="41"/>
      <c r="H232" s="41"/>
      <c r="I232" s="215"/>
      <c r="J232" s="41"/>
      <c r="K232" s="41"/>
      <c r="L232" s="45"/>
      <c r="M232" s="216"/>
      <c r="N232" s="217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7" t="s">
        <v>130</v>
      </c>
      <c r="AU232" s="17" t="s">
        <v>86</v>
      </c>
    </row>
    <row r="233" s="2" customFormat="1">
      <c r="A233" s="39"/>
      <c r="B233" s="40"/>
      <c r="C233" s="41"/>
      <c r="D233" s="218" t="s">
        <v>132</v>
      </c>
      <c r="E233" s="41"/>
      <c r="F233" s="219" t="s">
        <v>370</v>
      </c>
      <c r="G233" s="41"/>
      <c r="H233" s="41"/>
      <c r="I233" s="215"/>
      <c r="J233" s="41"/>
      <c r="K233" s="41"/>
      <c r="L233" s="45"/>
      <c r="M233" s="216"/>
      <c r="N233" s="217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7" t="s">
        <v>132</v>
      </c>
      <c r="AU233" s="17" t="s">
        <v>86</v>
      </c>
    </row>
    <row r="234" s="2" customFormat="1" ht="37.8" customHeight="1">
      <c r="A234" s="39"/>
      <c r="B234" s="40"/>
      <c r="C234" s="200" t="s">
        <v>371</v>
      </c>
      <c r="D234" s="200" t="s">
        <v>122</v>
      </c>
      <c r="E234" s="201" t="s">
        <v>372</v>
      </c>
      <c r="F234" s="202" t="s">
        <v>373</v>
      </c>
      <c r="G234" s="203" t="s">
        <v>125</v>
      </c>
      <c r="H234" s="204">
        <v>322</v>
      </c>
      <c r="I234" s="205"/>
      <c r="J234" s="206">
        <f>ROUND(I234*H234,2)</f>
        <v>0</v>
      </c>
      <c r="K234" s="202" t="s">
        <v>126</v>
      </c>
      <c r="L234" s="45"/>
      <c r="M234" s="207" t="s">
        <v>21</v>
      </c>
      <c r="N234" s="208" t="s">
        <v>50</v>
      </c>
      <c r="O234" s="85"/>
      <c r="P234" s="209">
        <f>O234*H234</f>
        <v>0</v>
      </c>
      <c r="Q234" s="209">
        <v>0</v>
      </c>
      <c r="R234" s="209">
        <f>Q234*H234</f>
        <v>0</v>
      </c>
      <c r="S234" s="209">
        <v>0</v>
      </c>
      <c r="T234" s="210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1" t="s">
        <v>355</v>
      </c>
      <c r="AT234" s="211" t="s">
        <v>122</v>
      </c>
      <c r="AU234" s="211" t="s">
        <v>86</v>
      </c>
      <c r="AY234" s="17" t="s">
        <v>117</v>
      </c>
      <c r="BE234" s="212">
        <f>IF(N234="základní",J234,0)</f>
        <v>0</v>
      </c>
      <c r="BF234" s="212">
        <f>IF(N234="snížená",J234,0)</f>
        <v>0</v>
      </c>
      <c r="BG234" s="212">
        <f>IF(N234="zákl. přenesená",J234,0)</f>
        <v>0</v>
      </c>
      <c r="BH234" s="212">
        <f>IF(N234="sníž. přenesená",J234,0)</f>
        <v>0</v>
      </c>
      <c r="BI234" s="212">
        <f>IF(N234="nulová",J234,0)</f>
        <v>0</v>
      </c>
      <c r="BJ234" s="17" t="s">
        <v>84</v>
      </c>
      <c r="BK234" s="212">
        <f>ROUND(I234*H234,2)</f>
        <v>0</v>
      </c>
      <c r="BL234" s="17" t="s">
        <v>355</v>
      </c>
      <c r="BM234" s="211" t="s">
        <v>374</v>
      </c>
    </row>
    <row r="235" s="2" customFormat="1">
      <c r="A235" s="39"/>
      <c r="B235" s="40"/>
      <c r="C235" s="41"/>
      <c r="D235" s="213" t="s">
        <v>130</v>
      </c>
      <c r="E235" s="41"/>
      <c r="F235" s="214" t="s">
        <v>375</v>
      </c>
      <c r="G235" s="41"/>
      <c r="H235" s="41"/>
      <c r="I235" s="215"/>
      <c r="J235" s="41"/>
      <c r="K235" s="41"/>
      <c r="L235" s="45"/>
      <c r="M235" s="216"/>
      <c r="N235" s="217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7" t="s">
        <v>130</v>
      </c>
      <c r="AU235" s="17" t="s">
        <v>86</v>
      </c>
    </row>
    <row r="236" s="2" customFormat="1">
      <c r="A236" s="39"/>
      <c r="B236" s="40"/>
      <c r="C236" s="41"/>
      <c r="D236" s="218" t="s">
        <v>132</v>
      </c>
      <c r="E236" s="41"/>
      <c r="F236" s="219" t="s">
        <v>376</v>
      </c>
      <c r="G236" s="41"/>
      <c r="H236" s="41"/>
      <c r="I236" s="215"/>
      <c r="J236" s="41"/>
      <c r="K236" s="41"/>
      <c r="L236" s="45"/>
      <c r="M236" s="216"/>
      <c r="N236" s="217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7" t="s">
        <v>132</v>
      </c>
      <c r="AU236" s="17" t="s">
        <v>86</v>
      </c>
    </row>
    <row r="237" s="2" customFormat="1" ht="21.75" customHeight="1">
      <c r="A237" s="39"/>
      <c r="B237" s="40"/>
      <c r="C237" s="200" t="s">
        <v>377</v>
      </c>
      <c r="D237" s="200" t="s">
        <v>122</v>
      </c>
      <c r="E237" s="201" t="s">
        <v>378</v>
      </c>
      <c r="F237" s="202" t="s">
        <v>379</v>
      </c>
      <c r="G237" s="203" t="s">
        <v>145</v>
      </c>
      <c r="H237" s="204">
        <v>10</v>
      </c>
      <c r="I237" s="205"/>
      <c r="J237" s="206">
        <f>ROUND(I237*H237,2)</f>
        <v>0</v>
      </c>
      <c r="K237" s="202" t="s">
        <v>21</v>
      </c>
      <c r="L237" s="45"/>
      <c r="M237" s="207" t="s">
        <v>21</v>
      </c>
      <c r="N237" s="208" t="s">
        <v>50</v>
      </c>
      <c r="O237" s="85"/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10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1" t="s">
        <v>355</v>
      </c>
      <c r="AT237" s="211" t="s">
        <v>122</v>
      </c>
      <c r="AU237" s="211" t="s">
        <v>86</v>
      </c>
      <c r="AY237" s="17" t="s">
        <v>117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7" t="s">
        <v>84</v>
      </c>
      <c r="BK237" s="212">
        <f>ROUND(I237*H237,2)</f>
        <v>0</v>
      </c>
      <c r="BL237" s="17" t="s">
        <v>355</v>
      </c>
      <c r="BM237" s="211" t="s">
        <v>380</v>
      </c>
    </row>
    <row r="238" s="2" customFormat="1">
      <c r="A238" s="39"/>
      <c r="B238" s="40"/>
      <c r="C238" s="41"/>
      <c r="D238" s="213" t="s">
        <v>130</v>
      </c>
      <c r="E238" s="41"/>
      <c r="F238" s="214" t="s">
        <v>379</v>
      </c>
      <c r="G238" s="41"/>
      <c r="H238" s="41"/>
      <c r="I238" s="215"/>
      <c r="J238" s="41"/>
      <c r="K238" s="41"/>
      <c r="L238" s="45"/>
      <c r="M238" s="216"/>
      <c r="N238" s="217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7" t="s">
        <v>130</v>
      </c>
      <c r="AU238" s="17" t="s">
        <v>86</v>
      </c>
    </row>
    <row r="239" s="2" customFormat="1" ht="24.15" customHeight="1">
      <c r="A239" s="39"/>
      <c r="B239" s="40"/>
      <c r="C239" s="200" t="s">
        <v>381</v>
      </c>
      <c r="D239" s="200" t="s">
        <v>122</v>
      </c>
      <c r="E239" s="201" t="s">
        <v>382</v>
      </c>
      <c r="F239" s="202" t="s">
        <v>383</v>
      </c>
      <c r="G239" s="203" t="s">
        <v>145</v>
      </c>
      <c r="H239" s="204">
        <v>10</v>
      </c>
      <c r="I239" s="205"/>
      <c r="J239" s="206">
        <f>ROUND(I239*H239,2)</f>
        <v>0</v>
      </c>
      <c r="K239" s="202" t="s">
        <v>21</v>
      </c>
      <c r="L239" s="45"/>
      <c r="M239" s="207" t="s">
        <v>21</v>
      </c>
      <c r="N239" s="208" t="s">
        <v>50</v>
      </c>
      <c r="O239" s="85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10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1" t="s">
        <v>355</v>
      </c>
      <c r="AT239" s="211" t="s">
        <v>122</v>
      </c>
      <c r="AU239" s="211" t="s">
        <v>86</v>
      </c>
      <c r="AY239" s="17" t="s">
        <v>117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7" t="s">
        <v>84</v>
      </c>
      <c r="BK239" s="212">
        <f>ROUND(I239*H239,2)</f>
        <v>0</v>
      </c>
      <c r="BL239" s="17" t="s">
        <v>355</v>
      </c>
      <c r="BM239" s="211" t="s">
        <v>384</v>
      </c>
    </row>
    <row r="240" s="2" customFormat="1">
      <c r="A240" s="39"/>
      <c r="B240" s="40"/>
      <c r="C240" s="41"/>
      <c r="D240" s="213" t="s">
        <v>130</v>
      </c>
      <c r="E240" s="41"/>
      <c r="F240" s="214" t="s">
        <v>383</v>
      </c>
      <c r="G240" s="41"/>
      <c r="H240" s="41"/>
      <c r="I240" s="215"/>
      <c r="J240" s="41"/>
      <c r="K240" s="41"/>
      <c r="L240" s="45"/>
      <c r="M240" s="216"/>
      <c r="N240" s="217"/>
      <c r="O240" s="85"/>
      <c r="P240" s="85"/>
      <c r="Q240" s="85"/>
      <c r="R240" s="85"/>
      <c r="S240" s="85"/>
      <c r="T240" s="86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7" t="s">
        <v>130</v>
      </c>
      <c r="AU240" s="17" t="s">
        <v>86</v>
      </c>
    </row>
    <row r="241" s="2" customFormat="1" ht="24.15" customHeight="1">
      <c r="A241" s="39"/>
      <c r="B241" s="40"/>
      <c r="C241" s="200" t="s">
        <v>385</v>
      </c>
      <c r="D241" s="200" t="s">
        <v>122</v>
      </c>
      <c r="E241" s="201" t="s">
        <v>386</v>
      </c>
      <c r="F241" s="202" t="s">
        <v>387</v>
      </c>
      <c r="G241" s="203" t="s">
        <v>125</v>
      </c>
      <c r="H241" s="204">
        <v>161</v>
      </c>
      <c r="I241" s="205"/>
      <c r="J241" s="206">
        <f>ROUND(I241*H241,2)</f>
        <v>0</v>
      </c>
      <c r="K241" s="202" t="s">
        <v>126</v>
      </c>
      <c r="L241" s="45"/>
      <c r="M241" s="207" t="s">
        <v>21</v>
      </c>
      <c r="N241" s="208" t="s">
        <v>50</v>
      </c>
      <c r="O241" s="85"/>
      <c r="P241" s="209">
        <f>O241*H241</f>
        <v>0</v>
      </c>
      <c r="Q241" s="209">
        <v>0</v>
      </c>
      <c r="R241" s="209">
        <f>Q241*H241</f>
        <v>0</v>
      </c>
      <c r="S241" s="209">
        <v>0</v>
      </c>
      <c r="T241" s="21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1" t="s">
        <v>355</v>
      </c>
      <c r="AT241" s="211" t="s">
        <v>122</v>
      </c>
      <c r="AU241" s="211" t="s">
        <v>86</v>
      </c>
      <c r="AY241" s="17" t="s">
        <v>117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17" t="s">
        <v>84</v>
      </c>
      <c r="BK241" s="212">
        <f>ROUND(I241*H241,2)</f>
        <v>0</v>
      </c>
      <c r="BL241" s="17" t="s">
        <v>355</v>
      </c>
      <c r="BM241" s="211" t="s">
        <v>388</v>
      </c>
    </row>
    <row r="242" s="2" customFormat="1">
      <c r="A242" s="39"/>
      <c r="B242" s="40"/>
      <c r="C242" s="41"/>
      <c r="D242" s="213" t="s">
        <v>130</v>
      </c>
      <c r="E242" s="41"/>
      <c r="F242" s="214" t="s">
        <v>389</v>
      </c>
      <c r="G242" s="41"/>
      <c r="H242" s="41"/>
      <c r="I242" s="215"/>
      <c r="J242" s="41"/>
      <c r="K242" s="41"/>
      <c r="L242" s="45"/>
      <c r="M242" s="216"/>
      <c r="N242" s="217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7" t="s">
        <v>130</v>
      </c>
      <c r="AU242" s="17" t="s">
        <v>86</v>
      </c>
    </row>
    <row r="243" s="2" customFormat="1">
      <c r="A243" s="39"/>
      <c r="B243" s="40"/>
      <c r="C243" s="41"/>
      <c r="D243" s="218" t="s">
        <v>132</v>
      </c>
      <c r="E243" s="41"/>
      <c r="F243" s="219" t="s">
        <v>390</v>
      </c>
      <c r="G243" s="41"/>
      <c r="H243" s="41"/>
      <c r="I243" s="215"/>
      <c r="J243" s="41"/>
      <c r="K243" s="41"/>
      <c r="L243" s="45"/>
      <c r="M243" s="216"/>
      <c r="N243" s="217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7" t="s">
        <v>132</v>
      </c>
      <c r="AU243" s="17" t="s">
        <v>86</v>
      </c>
    </row>
    <row r="244" s="2" customFormat="1" ht="24.15" customHeight="1">
      <c r="A244" s="39"/>
      <c r="B244" s="40"/>
      <c r="C244" s="200" t="s">
        <v>391</v>
      </c>
      <c r="D244" s="200" t="s">
        <v>122</v>
      </c>
      <c r="E244" s="201" t="s">
        <v>392</v>
      </c>
      <c r="F244" s="202" t="s">
        <v>393</v>
      </c>
      <c r="G244" s="203" t="s">
        <v>125</v>
      </c>
      <c r="H244" s="204">
        <v>161</v>
      </c>
      <c r="I244" s="205"/>
      <c r="J244" s="206">
        <f>ROUND(I244*H244,2)</f>
        <v>0</v>
      </c>
      <c r="K244" s="202" t="s">
        <v>126</v>
      </c>
      <c r="L244" s="45"/>
      <c r="M244" s="207" t="s">
        <v>21</v>
      </c>
      <c r="N244" s="208" t="s">
        <v>50</v>
      </c>
      <c r="O244" s="85"/>
      <c r="P244" s="209">
        <f>O244*H244</f>
        <v>0</v>
      </c>
      <c r="Q244" s="209">
        <v>0</v>
      </c>
      <c r="R244" s="209">
        <f>Q244*H244</f>
        <v>0</v>
      </c>
      <c r="S244" s="209">
        <v>0</v>
      </c>
      <c r="T244" s="21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1" t="s">
        <v>355</v>
      </c>
      <c r="AT244" s="211" t="s">
        <v>122</v>
      </c>
      <c r="AU244" s="211" t="s">
        <v>86</v>
      </c>
      <c r="AY244" s="17" t="s">
        <v>117</v>
      </c>
      <c r="BE244" s="212">
        <f>IF(N244="základní",J244,0)</f>
        <v>0</v>
      </c>
      <c r="BF244" s="212">
        <f>IF(N244="snížená",J244,0)</f>
        <v>0</v>
      </c>
      <c r="BG244" s="212">
        <f>IF(N244="zákl. přenesená",J244,0)</f>
        <v>0</v>
      </c>
      <c r="BH244" s="212">
        <f>IF(N244="sníž. přenesená",J244,0)</f>
        <v>0</v>
      </c>
      <c r="BI244" s="212">
        <f>IF(N244="nulová",J244,0)</f>
        <v>0</v>
      </c>
      <c r="BJ244" s="17" t="s">
        <v>84</v>
      </c>
      <c r="BK244" s="212">
        <f>ROUND(I244*H244,2)</f>
        <v>0</v>
      </c>
      <c r="BL244" s="17" t="s">
        <v>355</v>
      </c>
      <c r="BM244" s="211" t="s">
        <v>394</v>
      </c>
    </row>
    <row r="245" s="2" customFormat="1">
      <c r="A245" s="39"/>
      <c r="B245" s="40"/>
      <c r="C245" s="41"/>
      <c r="D245" s="213" t="s">
        <v>130</v>
      </c>
      <c r="E245" s="41"/>
      <c r="F245" s="214" t="s">
        <v>395</v>
      </c>
      <c r="G245" s="41"/>
      <c r="H245" s="41"/>
      <c r="I245" s="215"/>
      <c r="J245" s="41"/>
      <c r="K245" s="41"/>
      <c r="L245" s="45"/>
      <c r="M245" s="216"/>
      <c r="N245" s="217"/>
      <c r="O245" s="85"/>
      <c r="P245" s="85"/>
      <c r="Q245" s="85"/>
      <c r="R245" s="85"/>
      <c r="S245" s="85"/>
      <c r="T245" s="86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7" t="s">
        <v>130</v>
      </c>
      <c r="AU245" s="17" t="s">
        <v>86</v>
      </c>
    </row>
    <row r="246" s="2" customFormat="1">
      <c r="A246" s="39"/>
      <c r="B246" s="40"/>
      <c r="C246" s="41"/>
      <c r="D246" s="218" t="s">
        <v>132</v>
      </c>
      <c r="E246" s="41"/>
      <c r="F246" s="219" t="s">
        <v>396</v>
      </c>
      <c r="G246" s="41"/>
      <c r="H246" s="41"/>
      <c r="I246" s="215"/>
      <c r="J246" s="41"/>
      <c r="K246" s="41"/>
      <c r="L246" s="45"/>
      <c r="M246" s="216"/>
      <c r="N246" s="217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7" t="s">
        <v>132</v>
      </c>
      <c r="AU246" s="17" t="s">
        <v>86</v>
      </c>
    </row>
    <row r="247" s="2" customFormat="1" ht="16.5" customHeight="1">
      <c r="A247" s="39"/>
      <c r="B247" s="40"/>
      <c r="C247" s="200" t="s">
        <v>397</v>
      </c>
      <c r="D247" s="200" t="s">
        <v>122</v>
      </c>
      <c r="E247" s="201" t="s">
        <v>398</v>
      </c>
      <c r="F247" s="202" t="s">
        <v>399</v>
      </c>
      <c r="G247" s="203" t="s">
        <v>361</v>
      </c>
      <c r="H247" s="204">
        <v>56.399999999999999</v>
      </c>
      <c r="I247" s="205"/>
      <c r="J247" s="206">
        <f>ROUND(I247*H247,2)</f>
        <v>0</v>
      </c>
      <c r="K247" s="202" t="s">
        <v>126</v>
      </c>
      <c r="L247" s="45"/>
      <c r="M247" s="207" t="s">
        <v>21</v>
      </c>
      <c r="N247" s="208" t="s">
        <v>50</v>
      </c>
      <c r="O247" s="85"/>
      <c r="P247" s="209">
        <f>O247*H247</f>
        <v>0</v>
      </c>
      <c r="Q247" s="209">
        <v>0</v>
      </c>
      <c r="R247" s="209">
        <f>Q247*H247</f>
        <v>0</v>
      </c>
      <c r="S247" s="209">
        <v>0</v>
      </c>
      <c r="T247" s="21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1" t="s">
        <v>355</v>
      </c>
      <c r="AT247" s="211" t="s">
        <v>122</v>
      </c>
      <c r="AU247" s="211" t="s">
        <v>86</v>
      </c>
      <c r="AY247" s="17" t="s">
        <v>117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17" t="s">
        <v>84</v>
      </c>
      <c r="BK247" s="212">
        <f>ROUND(I247*H247,2)</f>
        <v>0</v>
      </c>
      <c r="BL247" s="17" t="s">
        <v>355</v>
      </c>
      <c r="BM247" s="211" t="s">
        <v>400</v>
      </c>
    </row>
    <row r="248" s="2" customFormat="1">
      <c r="A248" s="39"/>
      <c r="B248" s="40"/>
      <c r="C248" s="41"/>
      <c r="D248" s="213" t="s">
        <v>130</v>
      </c>
      <c r="E248" s="41"/>
      <c r="F248" s="214" t="s">
        <v>401</v>
      </c>
      <c r="G248" s="41"/>
      <c r="H248" s="41"/>
      <c r="I248" s="215"/>
      <c r="J248" s="41"/>
      <c r="K248" s="41"/>
      <c r="L248" s="45"/>
      <c r="M248" s="216"/>
      <c r="N248" s="217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7" t="s">
        <v>130</v>
      </c>
      <c r="AU248" s="17" t="s">
        <v>86</v>
      </c>
    </row>
    <row r="249" s="2" customFormat="1">
      <c r="A249" s="39"/>
      <c r="B249" s="40"/>
      <c r="C249" s="41"/>
      <c r="D249" s="218" t="s">
        <v>132</v>
      </c>
      <c r="E249" s="41"/>
      <c r="F249" s="219" t="s">
        <v>402</v>
      </c>
      <c r="G249" s="41"/>
      <c r="H249" s="41"/>
      <c r="I249" s="215"/>
      <c r="J249" s="41"/>
      <c r="K249" s="41"/>
      <c r="L249" s="45"/>
      <c r="M249" s="216"/>
      <c r="N249" s="217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7" t="s">
        <v>132</v>
      </c>
      <c r="AU249" s="17" t="s">
        <v>86</v>
      </c>
    </row>
    <row r="250" s="2" customFormat="1" ht="44.25" customHeight="1">
      <c r="A250" s="39"/>
      <c r="B250" s="40"/>
      <c r="C250" s="200" t="s">
        <v>403</v>
      </c>
      <c r="D250" s="200" t="s">
        <v>122</v>
      </c>
      <c r="E250" s="201" t="s">
        <v>404</v>
      </c>
      <c r="F250" s="202" t="s">
        <v>405</v>
      </c>
      <c r="G250" s="203" t="s">
        <v>361</v>
      </c>
      <c r="H250" s="204">
        <v>161</v>
      </c>
      <c r="I250" s="205"/>
      <c r="J250" s="206">
        <f>ROUND(I250*H250,2)</f>
        <v>0</v>
      </c>
      <c r="K250" s="202" t="s">
        <v>126</v>
      </c>
      <c r="L250" s="45"/>
      <c r="M250" s="207" t="s">
        <v>21</v>
      </c>
      <c r="N250" s="208" t="s">
        <v>50</v>
      </c>
      <c r="O250" s="85"/>
      <c r="P250" s="209">
        <f>O250*H250</f>
        <v>0</v>
      </c>
      <c r="Q250" s="209">
        <v>2.0000000000000002E-05</v>
      </c>
      <c r="R250" s="209">
        <f>Q250*H250</f>
        <v>0.0032200000000000002</v>
      </c>
      <c r="S250" s="209">
        <v>0</v>
      </c>
      <c r="T250" s="210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1" t="s">
        <v>355</v>
      </c>
      <c r="AT250" s="211" t="s">
        <v>122</v>
      </c>
      <c r="AU250" s="211" t="s">
        <v>86</v>
      </c>
      <c r="AY250" s="17" t="s">
        <v>117</v>
      </c>
      <c r="BE250" s="212">
        <f>IF(N250="základní",J250,0)</f>
        <v>0</v>
      </c>
      <c r="BF250" s="212">
        <f>IF(N250="snížená",J250,0)</f>
        <v>0</v>
      </c>
      <c r="BG250" s="212">
        <f>IF(N250="zákl. přenesená",J250,0)</f>
        <v>0</v>
      </c>
      <c r="BH250" s="212">
        <f>IF(N250="sníž. přenesená",J250,0)</f>
        <v>0</v>
      </c>
      <c r="BI250" s="212">
        <f>IF(N250="nulová",J250,0)</f>
        <v>0</v>
      </c>
      <c r="BJ250" s="17" t="s">
        <v>84</v>
      </c>
      <c r="BK250" s="212">
        <f>ROUND(I250*H250,2)</f>
        <v>0</v>
      </c>
      <c r="BL250" s="17" t="s">
        <v>355</v>
      </c>
      <c r="BM250" s="211" t="s">
        <v>406</v>
      </c>
    </row>
    <row r="251" s="2" customFormat="1">
      <c r="A251" s="39"/>
      <c r="B251" s="40"/>
      <c r="C251" s="41"/>
      <c r="D251" s="213" t="s">
        <v>130</v>
      </c>
      <c r="E251" s="41"/>
      <c r="F251" s="214" t="s">
        <v>407</v>
      </c>
      <c r="G251" s="41"/>
      <c r="H251" s="41"/>
      <c r="I251" s="215"/>
      <c r="J251" s="41"/>
      <c r="K251" s="41"/>
      <c r="L251" s="45"/>
      <c r="M251" s="216"/>
      <c r="N251" s="217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7" t="s">
        <v>130</v>
      </c>
      <c r="AU251" s="17" t="s">
        <v>86</v>
      </c>
    </row>
    <row r="252" s="2" customFormat="1">
      <c r="A252" s="39"/>
      <c r="B252" s="40"/>
      <c r="C252" s="41"/>
      <c r="D252" s="218" t="s">
        <v>132</v>
      </c>
      <c r="E252" s="41"/>
      <c r="F252" s="219" t="s">
        <v>408</v>
      </c>
      <c r="G252" s="41"/>
      <c r="H252" s="41"/>
      <c r="I252" s="215"/>
      <c r="J252" s="41"/>
      <c r="K252" s="41"/>
      <c r="L252" s="45"/>
      <c r="M252" s="216"/>
      <c r="N252" s="217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7" t="s">
        <v>132</v>
      </c>
      <c r="AU252" s="17" t="s">
        <v>86</v>
      </c>
    </row>
    <row r="253" s="2" customFormat="1" ht="37.8" customHeight="1">
      <c r="A253" s="39"/>
      <c r="B253" s="40"/>
      <c r="C253" s="200" t="s">
        <v>409</v>
      </c>
      <c r="D253" s="200" t="s">
        <v>122</v>
      </c>
      <c r="E253" s="201" t="s">
        <v>410</v>
      </c>
      <c r="F253" s="202" t="s">
        <v>411</v>
      </c>
      <c r="G253" s="203" t="s">
        <v>361</v>
      </c>
      <c r="H253" s="204">
        <v>0.90000000000000002</v>
      </c>
      <c r="I253" s="205"/>
      <c r="J253" s="206">
        <f>ROUND(I253*H253,2)</f>
        <v>0</v>
      </c>
      <c r="K253" s="202" t="s">
        <v>126</v>
      </c>
      <c r="L253" s="45"/>
      <c r="M253" s="207" t="s">
        <v>21</v>
      </c>
      <c r="N253" s="208" t="s">
        <v>50</v>
      </c>
      <c r="O253" s="85"/>
      <c r="P253" s="209">
        <f>O253*H253</f>
        <v>0</v>
      </c>
      <c r="Q253" s="209">
        <v>0.084250000000000005</v>
      </c>
      <c r="R253" s="209">
        <f>Q253*H253</f>
        <v>0.075825000000000004</v>
      </c>
      <c r="S253" s="209">
        <v>0</v>
      </c>
      <c r="T253" s="210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11" t="s">
        <v>355</v>
      </c>
      <c r="AT253" s="211" t="s">
        <v>122</v>
      </c>
      <c r="AU253" s="211" t="s">
        <v>86</v>
      </c>
      <c r="AY253" s="17" t="s">
        <v>117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17" t="s">
        <v>84</v>
      </c>
      <c r="BK253" s="212">
        <f>ROUND(I253*H253,2)</f>
        <v>0</v>
      </c>
      <c r="BL253" s="17" t="s">
        <v>355</v>
      </c>
      <c r="BM253" s="211" t="s">
        <v>412</v>
      </c>
    </row>
    <row r="254" s="2" customFormat="1">
      <c r="A254" s="39"/>
      <c r="B254" s="40"/>
      <c r="C254" s="41"/>
      <c r="D254" s="213" t="s">
        <v>130</v>
      </c>
      <c r="E254" s="41"/>
      <c r="F254" s="214" t="s">
        <v>413</v>
      </c>
      <c r="G254" s="41"/>
      <c r="H254" s="41"/>
      <c r="I254" s="215"/>
      <c r="J254" s="41"/>
      <c r="K254" s="41"/>
      <c r="L254" s="45"/>
      <c r="M254" s="216"/>
      <c r="N254" s="217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7" t="s">
        <v>130</v>
      </c>
      <c r="AU254" s="17" t="s">
        <v>86</v>
      </c>
    </row>
    <row r="255" s="2" customFormat="1">
      <c r="A255" s="39"/>
      <c r="B255" s="40"/>
      <c r="C255" s="41"/>
      <c r="D255" s="218" t="s">
        <v>132</v>
      </c>
      <c r="E255" s="41"/>
      <c r="F255" s="219" t="s">
        <v>414</v>
      </c>
      <c r="G255" s="41"/>
      <c r="H255" s="41"/>
      <c r="I255" s="215"/>
      <c r="J255" s="41"/>
      <c r="K255" s="41"/>
      <c r="L255" s="45"/>
      <c r="M255" s="216"/>
      <c r="N255" s="217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7" t="s">
        <v>132</v>
      </c>
      <c r="AU255" s="17" t="s">
        <v>86</v>
      </c>
    </row>
    <row r="256" s="13" customFormat="1">
      <c r="A256" s="13"/>
      <c r="B256" s="230"/>
      <c r="C256" s="231"/>
      <c r="D256" s="213" t="s">
        <v>140</v>
      </c>
      <c r="E256" s="232" t="s">
        <v>21</v>
      </c>
      <c r="F256" s="233" t="s">
        <v>415</v>
      </c>
      <c r="G256" s="231"/>
      <c r="H256" s="234">
        <v>0.90000000000000002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140</v>
      </c>
      <c r="AU256" s="240" t="s">
        <v>86</v>
      </c>
      <c r="AV256" s="13" t="s">
        <v>86</v>
      </c>
      <c r="AW256" s="13" t="s">
        <v>40</v>
      </c>
      <c r="AX256" s="13" t="s">
        <v>84</v>
      </c>
      <c r="AY256" s="240" t="s">
        <v>117</v>
      </c>
    </row>
    <row r="257" s="2" customFormat="1" ht="33" customHeight="1">
      <c r="A257" s="39"/>
      <c r="B257" s="40"/>
      <c r="C257" s="200" t="s">
        <v>416</v>
      </c>
      <c r="D257" s="200" t="s">
        <v>122</v>
      </c>
      <c r="E257" s="201" t="s">
        <v>417</v>
      </c>
      <c r="F257" s="202" t="s">
        <v>418</v>
      </c>
      <c r="G257" s="203" t="s">
        <v>125</v>
      </c>
      <c r="H257" s="204">
        <v>4.5</v>
      </c>
      <c r="I257" s="205"/>
      <c r="J257" s="206">
        <f>ROUND(I257*H257,2)</f>
        <v>0</v>
      </c>
      <c r="K257" s="202" t="s">
        <v>21</v>
      </c>
      <c r="L257" s="45"/>
      <c r="M257" s="207" t="s">
        <v>21</v>
      </c>
      <c r="N257" s="208" t="s">
        <v>50</v>
      </c>
      <c r="O257" s="85"/>
      <c r="P257" s="209">
        <f>O257*H257</f>
        <v>0</v>
      </c>
      <c r="Q257" s="209">
        <v>0.011169999999999999</v>
      </c>
      <c r="R257" s="209">
        <f>Q257*H257</f>
        <v>0.050264999999999997</v>
      </c>
      <c r="S257" s="209">
        <v>0</v>
      </c>
      <c r="T257" s="210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1" t="s">
        <v>355</v>
      </c>
      <c r="AT257" s="211" t="s">
        <v>122</v>
      </c>
      <c r="AU257" s="211" t="s">
        <v>86</v>
      </c>
      <c r="AY257" s="17" t="s">
        <v>117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7" t="s">
        <v>84</v>
      </c>
      <c r="BK257" s="212">
        <f>ROUND(I257*H257,2)</f>
        <v>0</v>
      </c>
      <c r="BL257" s="17" t="s">
        <v>355</v>
      </c>
      <c r="BM257" s="211" t="s">
        <v>419</v>
      </c>
    </row>
    <row r="258" s="2" customFormat="1">
      <c r="A258" s="39"/>
      <c r="B258" s="40"/>
      <c r="C258" s="41"/>
      <c r="D258" s="213" t="s">
        <v>130</v>
      </c>
      <c r="E258" s="41"/>
      <c r="F258" s="214" t="s">
        <v>418</v>
      </c>
      <c r="G258" s="41"/>
      <c r="H258" s="41"/>
      <c r="I258" s="215"/>
      <c r="J258" s="41"/>
      <c r="K258" s="41"/>
      <c r="L258" s="45"/>
      <c r="M258" s="216"/>
      <c r="N258" s="217"/>
      <c r="O258" s="85"/>
      <c r="P258" s="85"/>
      <c r="Q258" s="85"/>
      <c r="R258" s="85"/>
      <c r="S258" s="85"/>
      <c r="T258" s="86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7" t="s">
        <v>130</v>
      </c>
      <c r="AU258" s="17" t="s">
        <v>86</v>
      </c>
    </row>
    <row r="259" s="2" customFormat="1" ht="37.8" customHeight="1">
      <c r="A259" s="39"/>
      <c r="B259" s="40"/>
      <c r="C259" s="200" t="s">
        <v>420</v>
      </c>
      <c r="D259" s="200" t="s">
        <v>122</v>
      </c>
      <c r="E259" s="201" t="s">
        <v>421</v>
      </c>
      <c r="F259" s="202" t="s">
        <v>422</v>
      </c>
      <c r="G259" s="203" t="s">
        <v>145</v>
      </c>
      <c r="H259" s="204">
        <v>17</v>
      </c>
      <c r="I259" s="205"/>
      <c r="J259" s="206">
        <f>ROUND(I259*H259,2)</f>
        <v>0</v>
      </c>
      <c r="K259" s="202" t="s">
        <v>21</v>
      </c>
      <c r="L259" s="45"/>
      <c r="M259" s="207" t="s">
        <v>21</v>
      </c>
      <c r="N259" s="208" t="s">
        <v>50</v>
      </c>
      <c r="O259" s="85"/>
      <c r="P259" s="209">
        <f>O259*H259</f>
        <v>0</v>
      </c>
      <c r="Q259" s="209">
        <v>0</v>
      </c>
      <c r="R259" s="209">
        <f>Q259*H259</f>
        <v>0</v>
      </c>
      <c r="S259" s="209">
        <v>0</v>
      </c>
      <c r="T259" s="210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1" t="s">
        <v>355</v>
      </c>
      <c r="AT259" s="211" t="s">
        <v>122</v>
      </c>
      <c r="AU259" s="211" t="s">
        <v>86</v>
      </c>
      <c r="AY259" s="17" t="s">
        <v>117</v>
      </c>
      <c r="BE259" s="212">
        <f>IF(N259="základní",J259,0)</f>
        <v>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17" t="s">
        <v>84</v>
      </c>
      <c r="BK259" s="212">
        <f>ROUND(I259*H259,2)</f>
        <v>0</v>
      </c>
      <c r="BL259" s="17" t="s">
        <v>355</v>
      </c>
      <c r="BM259" s="211" t="s">
        <v>423</v>
      </c>
    </row>
    <row r="260" s="2" customFormat="1">
      <c r="A260" s="39"/>
      <c r="B260" s="40"/>
      <c r="C260" s="41"/>
      <c r="D260" s="213" t="s">
        <v>130</v>
      </c>
      <c r="E260" s="41"/>
      <c r="F260" s="214" t="s">
        <v>422</v>
      </c>
      <c r="G260" s="41"/>
      <c r="H260" s="41"/>
      <c r="I260" s="215"/>
      <c r="J260" s="41"/>
      <c r="K260" s="41"/>
      <c r="L260" s="45"/>
      <c r="M260" s="216"/>
      <c r="N260" s="217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7" t="s">
        <v>130</v>
      </c>
      <c r="AU260" s="17" t="s">
        <v>86</v>
      </c>
    </row>
    <row r="261" s="2" customFormat="1" ht="24.15" customHeight="1">
      <c r="A261" s="39"/>
      <c r="B261" s="40"/>
      <c r="C261" s="200" t="s">
        <v>424</v>
      </c>
      <c r="D261" s="200" t="s">
        <v>122</v>
      </c>
      <c r="E261" s="201" t="s">
        <v>425</v>
      </c>
      <c r="F261" s="202" t="s">
        <v>426</v>
      </c>
      <c r="G261" s="203" t="s">
        <v>361</v>
      </c>
      <c r="H261" s="204">
        <v>0.90000000000000002</v>
      </c>
      <c r="I261" s="205"/>
      <c r="J261" s="206">
        <f>ROUND(I261*H261,2)</f>
        <v>0</v>
      </c>
      <c r="K261" s="202" t="s">
        <v>126</v>
      </c>
      <c r="L261" s="45"/>
      <c r="M261" s="207" t="s">
        <v>21</v>
      </c>
      <c r="N261" s="208" t="s">
        <v>50</v>
      </c>
      <c r="O261" s="85"/>
      <c r="P261" s="209">
        <f>O261*H261</f>
        <v>0</v>
      </c>
      <c r="Q261" s="209">
        <v>0</v>
      </c>
      <c r="R261" s="209">
        <f>Q261*H261</f>
        <v>0</v>
      </c>
      <c r="S261" s="209">
        <v>0</v>
      </c>
      <c r="T261" s="21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1" t="s">
        <v>355</v>
      </c>
      <c r="AT261" s="211" t="s">
        <v>122</v>
      </c>
      <c r="AU261" s="211" t="s">
        <v>86</v>
      </c>
      <c r="AY261" s="17" t="s">
        <v>117</v>
      </c>
      <c r="BE261" s="212">
        <f>IF(N261="základní",J261,0)</f>
        <v>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17" t="s">
        <v>84</v>
      </c>
      <c r="BK261" s="212">
        <f>ROUND(I261*H261,2)</f>
        <v>0</v>
      </c>
      <c r="BL261" s="17" t="s">
        <v>355</v>
      </c>
      <c r="BM261" s="211" t="s">
        <v>427</v>
      </c>
    </row>
    <row r="262" s="2" customFormat="1">
      <c r="A262" s="39"/>
      <c r="B262" s="40"/>
      <c r="C262" s="41"/>
      <c r="D262" s="213" t="s">
        <v>130</v>
      </c>
      <c r="E262" s="41"/>
      <c r="F262" s="214" t="s">
        <v>428</v>
      </c>
      <c r="G262" s="41"/>
      <c r="H262" s="41"/>
      <c r="I262" s="215"/>
      <c r="J262" s="41"/>
      <c r="K262" s="41"/>
      <c r="L262" s="45"/>
      <c r="M262" s="216"/>
      <c r="N262" s="217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7" t="s">
        <v>130</v>
      </c>
      <c r="AU262" s="17" t="s">
        <v>86</v>
      </c>
    </row>
    <row r="263" s="2" customFormat="1">
      <c r="A263" s="39"/>
      <c r="B263" s="40"/>
      <c r="C263" s="41"/>
      <c r="D263" s="218" t="s">
        <v>132</v>
      </c>
      <c r="E263" s="41"/>
      <c r="F263" s="219" t="s">
        <v>429</v>
      </c>
      <c r="G263" s="41"/>
      <c r="H263" s="41"/>
      <c r="I263" s="215"/>
      <c r="J263" s="41"/>
      <c r="K263" s="41"/>
      <c r="L263" s="45"/>
      <c r="M263" s="216"/>
      <c r="N263" s="217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7" t="s">
        <v>132</v>
      </c>
      <c r="AU263" s="17" t="s">
        <v>86</v>
      </c>
    </row>
    <row r="264" s="13" customFormat="1">
      <c r="A264" s="13"/>
      <c r="B264" s="230"/>
      <c r="C264" s="231"/>
      <c r="D264" s="213" t="s">
        <v>140</v>
      </c>
      <c r="E264" s="232" t="s">
        <v>21</v>
      </c>
      <c r="F264" s="233" t="s">
        <v>415</v>
      </c>
      <c r="G264" s="231"/>
      <c r="H264" s="234">
        <v>0.90000000000000002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140</v>
      </c>
      <c r="AU264" s="240" t="s">
        <v>86</v>
      </c>
      <c r="AV264" s="13" t="s">
        <v>86</v>
      </c>
      <c r="AW264" s="13" t="s">
        <v>40</v>
      </c>
      <c r="AX264" s="13" t="s">
        <v>84</v>
      </c>
      <c r="AY264" s="240" t="s">
        <v>117</v>
      </c>
    </row>
    <row r="265" s="2" customFormat="1" ht="24.15" customHeight="1">
      <c r="A265" s="39"/>
      <c r="B265" s="40"/>
      <c r="C265" s="200" t="s">
        <v>430</v>
      </c>
      <c r="D265" s="200" t="s">
        <v>122</v>
      </c>
      <c r="E265" s="201" t="s">
        <v>431</v>
      </c>
      <c r="F265" s="202" t="s">
        <v>432</v>
      </c>
      <c r="G265" s="203" t="s">
        <v>145</v>
      </c>
      <c r="H265" s="204">
        <v>4</v>
      </c>
      <c r="I265" s="205"/>
      <c r="J265" s="206">
        <f>ROUND(I265*H265,2)</f>
        <v>0</v>
      </c>
      <c r="K265" s="202" t="s">
        <v>21</v>
      </c>
      <c r="L265" s="45"/>
      <c r="M265" s="207" t="s">
        <v>21</v>
      </c>
      <c r="N265" s="208" t="s">
        <v>50</v>
      </c>
      <c r="O265" s="85"/>
      <c r="P265" s="209">
        <f>O265*H265</f>
        <v>0</v>
      </c>
      <c r="Q265" s="209">
        <v>0.00020000000000000001</v>
      </c>
      <c r="R265" s="209">
        <f>Q265*H265</f>
        <v>0.00080000000000000004</v>
      </c>
      <c r="S265" s="209">
        <v>0.00085999999999999998</v>
      </c>
      <c r="T265" s="210">
        <f>S265*H265</f>
        <v>0.0034399999999999999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1" t="s">
        <v>355</v>
      </c>
      <c r="AT265" s="211" t="s">
        <v>122</v>
      </c>
      <c r="AU265" s="211" t="s">
        <v>86</v>
      </c>
      <c r="AY265" s="17" t="s">
        <v>117</v>
      </c>
      <c r="BE265" s="212">
        <f>IF(N265="základní",J265,0)</f>
        <v>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17" t="s">
        <v>84</v>
      </c>
      <c r="BK265" s="212">
        <f>ROUND(I265*H265,2)</f>
        <v>0</v>
      </c>
      <c r="BL265" s="17" t="s">
        <v>355</v>
      </c>
      <c r="BM265" s="211" t="s">
        <v>433</v>
      </c>
    </row>
    <row r="266" s="2" customFormat="1">
      <c r="A266" s="39"/>
      <c r="B266" s="40"/>
      <c r="C266" s="41"/>
      <c r="D266" s="213" t="s">
        <v>130</v>
      </c>
      <c r="E266" s="41"/>
      <c r="F266" s="214" t="s">
        <v>432</v>
      </c>
      <c r="G266" s="41"/>
      <c r="H266" s="41"/>
      <c r="I266" s="215"/>
      <c r="J266" s="41"/>
      <c r="K266" s="41"/>
      <c r="L266" s="45"/>
      <c r="M266" s="216"/>
      <c r="N266" s="217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7" t="s">
        <v>130</v>
      </c>
      <c r="AU266" s="17" t="s">
        <v>86</v>
      </c>
    </row>
    <row r="267" s="2" customFormat="1" ht="37.8" customHeight="1">
      <c r="A267" s="39"/>
      <c r="B267" s="40"/>
      <c r="C267" s="200" t="s">
        <v>434</v>
      </c>
      <c r="D267" s="200" t="s">
        <v>122</v>
      </c>
      <c r="E267" s="201" t="s">
        <v>435</v>
      </c>
      <c r="F267" s="202" t="s">
        <v>436</v>
      </c>
      <c r="G267" s="203" t="s">
        <v>125</v>
      </c>
      <c r="H267" s="204">
        <v>4.5</v>
      </c>
      <c r="I267" s="205"/>
      <c r="J267" s="206">
        <f>ROUND(I267*H267,2)</f>
        <v>0</v>
      </c>
      <c r="K267" s="202" t="s">
        <v>21</v>
      </c>
      <c r="L267" s="45"/>
      <c r="M267" s="207" t="s">
        <v>21</v>
      </c>
      <c r="N267" s="208" t="s">
        <v>50</v>
      </c>
      <c r="O267" s="85"/>
      <c r="P267" s="209">
        <f>O267*H267</f>
        <v>0</v>
      </c>
      <c r="Q267" s="209">
        <v>0</v>
      </c>
      <c r="R267" s="209">
        <f>Q267*H267</f>
        <v>0</v>
      </c>
      <c r="S267" s="209">
        <v>0.010999999999999999</v>
      </c>
      <c r="T267" s="210">
        <f>S267*H267</f>
        <v>0.049499999999999995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11" t="s">
        <v>355</v>
      </c>
      <c r="AT267" s="211" t="s">
        <v>122</v>
      </c>
      <c r="AU267" s="211" t="s">
        <v>86</v>
      </c>
      <c r="AY267" s="17" t="s">
        <v>117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7" t="s">
        <v>84</v>
      </c>
      <c r="BK267" s="212">
        <f>ROUND(I267*H267,2)</f>
        <v>0</v>
      </c>
      <c r="BL267" s="17" t="s">
        <v>355</v>
      </c>
      <c r="BM267" s="211" t="s">
        <v>437</v>
      </c>
    </row>
    <row r="268" s="2" customFormat="1">
      <c r="A268" s="39"/>
      <c r="B268" s="40"/>
      <c r="C268" s="41"/>
      <c r="D268" s="213" t="s">
        <v>130</v>
      </c>
      <c r="E268" s="41"/>
      <c r="F268" s="214" t="s">
        <v>436</v>
      </c>
      <c r="G268" s="41"/>
      <c r="H268" s="41"/>
      <c r="I268" s="215"/>
      <c r="J268" s="41"/>
      <c r="K268" s="41"/>
      <c r="L268" s="45"/>
      <c r="M268" s="216"/>
      <c r="N268" s="217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7" t="s">
        <v>130</v>
      </c>
      <c r="AU268" s="17" t="s">
        <v>86</v>
      </c>
    </row>
    <row r="269" s="2" customFormat="1" ht="24.15" customHeight="1">
      <c r="A269" s="39"/>
      <c r="B269" s="40"/>
      <c r="C269" s="200" t="s">
        <v>438</v>
      </c>
      <c r="D269" s="200" t="s">
        <v>122</v>
      </c>
      <c r="E269" s="201" t="s">
        <v>439</v>
      </c>
      <c r="F269" s="202" t="s">
        <v>440</v>
      </c>
      <c r="G269" s="203" t="s">
        <v>441</v>
      </c>
      <c r="H269" s="204">
        <v>0.052999999999999998</v>
      </c>
      <c r="I269" s="205"/>
      <c r="J269" s="206">
        <f>ROUND(I269*H269,2)</f>
        <v>0</v>
      </c>
      <c r="K269" s="202" t="s">
        <v>126</v>
      </c>
      <c r="L269" s="45"/>
      <c r="M269" s="207" t="s">
        <v>21</v>
      </c>
      <c r="N269" s="208" t="s">
        <v>50</v>
      </c>
      <c r="O269" s="85"/>
      <c r="P269" s="209">
        <f>O269*H269</f>
        <v>0</v>
      </c>
      <c r="Q269" s="209">
        <v>0</v>
      </c>
      <c r="R269" s="209">
        <f>Q269*H269</f>
        <v>0</v>
      </c>
      <c r="S269" s="209">
        <v>0</v>
      </c>
      <c r="T269" s="210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11" t="s">
        <v>355</v>
      </c>
      <c r="AT269" s="211" t="s">
        <v>122</v>
      </c>
      <c r="AU269" s="211" t="s">
        <v>86</v>
      </c>
      <c r="AY269" s="17" t="s">
        <v>117</v>
      </c>
      <c r="BE269" s="212">
        <f>IF(N269="základní",J269,0)</f>
        <v>0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17" t="s">
        <v>84</v>
      </c>
      <c r="BK269" s="212">
        <f>ROUND(I269*H269,2)</f>
        <v>0</v>
      </c>
      <c r="BL269" s="17" t="s">
        <v>355</v>
      </c>
      <c r="BM269" s="211" t="s">
        <v>442</v>
      </c>
    </row>
    <row r="270" s="2" customFormat="1">
      <c r="A270" s="39"/>
      <c r="B270" s="40"/>
      <c r="C270" s="41"/>
      <c r="D270" s="213" t="s">
        <v>130</v>
      </c>
      <c r="E270" s="41"/>
      <c r="F270" s="214" t="s">
        <v>443</v>
      </c>
      <c r="G270" s="41"/>
      <c r="H270" s="41"/>
      <c r="I270" s="215"/>
      <c r="J270" s="41"/>
      <c r="K270" s="41"/>
      <c r="L270" s="45"/>
      <c r="M270" s="216"/>
      <c r="N270" s="217"/>
      <c r="O270" s="85"/>
      <c r="P270" s="85"/>
      <c r="Q270" s="85"/>
      <c r="R270" s="85"/>
      <c r="S270" s="85"/>
      <c r="T270" s="86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7" t="s">
        <v>130</v>
      </c>
      <c r="AU270" s="17" t="s">
        <v>86</v>
      </c>
    </row>
    <row r="271" s="2" customFormat="1">
      <c r="A271" s="39"/>
      <c r="B271" s="40"/>
      <c r="C271" s="41"/>
      <c r="D271" s="218" t="s">
        <v>132</v>
      </c>
      <c r="E271" s="41"/>
      <c r="F271" s="219" t="s">
        <v>444</v>
      </c>
      <c r="G271" s="41"/>
      <c r="H271" s="41"/>
      <c r="I271" s="215"/>
      <c r="J271" s="41"/>
      <c r="K271" s="41"/>
      <c r="L271" s="45"/>
      <c r="M271" s="216"/>
      <c r="N271" s="217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7" t="s">
        <v>132</v>
      </c>
      <c r="AU271" s="17" t="s">
        <v>86</v>
      </c>
    </row>
    <row r="272" s="2" customFormat="1" ht="24.15" customHeight="1">
      <c r="A272" s="39"/>
      <c r="B272" s="40"/>
      <c r="C272" s="200" t="s">
        <v>355</v>
      </c>
      <c r="D272" s="200" t="s">
        <v>122</v>
      </c>
      <c r="E272" s="201" t="s">
        <v>445</v>
      </c>
      <c r="F272" s="202" t="s">
        <v>446</v>
      </c>
      <c r="G272" s="203" t="s">
        <v>441</v>
      </c>
      <c r="H272" s="204">
        <v>1.0069999999999999</v>
      </c>
      <c r="I272" s="205"/>
      <c r="J272" s="206">
        <f>ROUND(I272*H272,2)</f>
        <v>0</v>
      </c>
      <c r="K272" s="202" t="s">
        <v>126</v>
      </c>
      <c r="L272" s="45"/>
      <c r="M272" s="207" t="s">
        <v>21</v>
      </c>
      <c r="N272" s="208" t="s">
        <v>50</v>
      </c>
      <c r="O272" s="85"/>
      <c r="P272" s="209">
        <f>O272*H272</f>
        <v>0</v>
      </c>
      <c r="Q272" s="209">
        <v>0</v>
      </c>
      <c r="R272" s="209">
        <f>Q272*H272</f>
        <v>0</v>
      </c>
      <c r="S272" s="209">
        <v>0</v>
      </c>
      <c r="T272" s="210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1" t="s">
        <v>355</v>
      </c>
      <c r="AT272" s="211" t="s">
        <v>122</v>
      </c>
      <c r="AU272" s="211" t="s">
        <v>86</v>
      </c>
      <c r="AY272" s="17" t="s">
        <v>117</v>
      </c>
      <c r="BE272" s="212">
        <f>IF(N272="základní",J272,0)</f>
        <v>0</v>
      </c>
      <c r="BF272" s="212">
        <f>IF(N272="snížená",J272,0)</f>
        <v>0</v>
      </c>
      <c r="BG272" s="212">
        <f>IF(N272="zákl. přenesená",J272,0)</f>
        <v>0</v>
      </c>
      <c r="BH272" s="212">
        <f>IF(N272="sníž. přenesená",J272,0)</f>
        <v>0</v>
      </c>
      <c r="BI272" s="212">
        <f>IF(N272="nulová",J272,0)</f>
        <v>0</v>
      </c>
      <c r="BJ272" s="17" t="s">
        <v>84</v>
      </c>
      <c r="BK272" s="212">
        <f>ROUND(I272*H272,2)</f>
        <v>0</v>
      </c>
      <c r="BL272" s="17" t="s">
        <v>355</v>
      </c>
      <c r="BM272" s="211" t="s">
        <v>447</v>
      </c>
    </row>
    <row r="273" s="2" customFormat="1">
      <c r="A273" s="39"/>
      <c r="B273" s="40"/>
      <c r="C273" s="41"/>
      <c r="D273" s="213" t="s">
        <v>130</v>
      </c>
      <c r="E273" s="41"/>
      <c r="F273" s="214" t="s">
        <v>448</v>
      </c>
      <c r="G273" s="41"/>
      <c r="H273" s="41"/>
      <c r="I273" s="215"/>
      <c r="J273" s="41"/>
      <c r="K273" s="41"/>
      <c r="L273" s="45"/>
      <c r="M273" s="216"/>
      <c r="N273" s="217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7" t="s">
        <v>130</v>
      </c>
      <c r="AU273" s="17" t="s">
        <v>86</v>
      </c>
    </row>
    <row r="274" s="2" customFormat="1">
      <c r="A274" s="39"/>
      <c r="B274" s="40"/>
      <c r="C274" s="41"/>
      <c r="D274" s="218" t="s">
        <v>132</v>
      </c>
      <c r="E274" s="41"/>
      <c r="F274" s="219" t="s">
        <v>449</v>
      </c>
      <c r="G274" s="41"/>
      <c r="H274" s="41"/>
      <c r="I274" s="215"/>
      <c r="J274" s="41"/>
      <c r="K274" s="41"/>
      <c r="L274" s="45"/>
      <c r="M274" s="216"/>
      <c r="N274" s="217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7" t="s">
        <v>132</v>
      </c>
      <c r="AU274" s="17" t="s">
        <v>86</v>
      </c>
    </row>
    <row r="275" s="13" customFormat="1">
      <c r="A275" s="13"/>
      <c r="B275" s="230"/>
      <c r="C275" s="231"/>
      <c r="D275" s="213" t="s">
        <v>140</v>
      </c>
      <c r="E275" s="231"/>
      <c r="F275" s="233" t="s">
        <v>450</v>
      </c>
      <c r="G275" s="231"/>
      <c r="H275" s="234">
        <v>1.0069999999999999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140</v>
      </c>
      <c r="AU275" s="240" t="s">
        <v>86</v>
      </c>
      <c r="AV275" s="13" t="s">
        <v>86</v>
      </c>
      <c r="AW275" s="13" t="s">
        <v>4</v>
      </c>
      <c r="AX275" s="13" t="s">
        <v>84</v>
      </c>
      <c r="AY275" s="240" t="s">
        <v>117</v>
      </c>
    </row>
    <row r="276" s="2" customFormat="1" ht="44.25" customHeight="1">
      <c r="A276" s="39"/>
      <c r="B276" s="40"/>
      <c r="C276" s="200" t="s">
        <v>451</v>
      </c>
      <c r="D276" s="200" t="s">
        <v>122</v>
      </c>
      <c r="E276" s="201" t="s">
        <v>452</v>
      </c>
      <c r="F276" s="202" t="s">
        <v>453</v>
      </c>
      <c r="G276" s="203" t="s">
        <v>441</v>
      </c>
      <c r="H276" s="204">
        <v>0.052999999999999998</v>
      </c>
      <c r="I276" s="205"/>
      <c r="J276" s="206">
        <f>ROUND(I276*H276,2)</f>
        <v>0</v>
      </c>
      <c r="K276" s="202" t="s">
        <v>126</v>
      </c>
      <c r="L276" s="45"/>
      <c r="M276" s="207" t="s">
        <v>21</v>
      </c>
      <c r="N276" s="208" t="s">
        <v>50</v>
      </c>
      <c r="O276" s="85"/>
      <c r="P276" s="209">
        <f>O276*H276</f>
        <v>0</v>
      </c>
      <c r="Q276" s="209">
        <v>0</v>
      </c>
      <c r="R276" s="209">
        <f>Q276*H276</f>
        <v>0</v>
      </c>
      <c r="S276" s="209">
        <v>0</v>
      </c>
      <c r="T276" s="210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1" t="s">
        <v>355</v>
      </c>
      <c r="AT276" s="211" t="s">
        <v>122</v>
      </c>
      <c r="AU276" s="211" t="s">
        <v>86</v>
      </c>
      <c r="AY276" s="17" t="s">
        <v>117</v>
      </c>
      <c r="BE276" s="212">
        <f>IF(N276="základní",J276,0)</f>
        <v>0</v>
      </c>
      <c r="BF276" s="212">
        <f>IF(N276="snížená",J276,0)</f>
        <v>0</v>
      </c>
      <c r="BG276" s="212">
        <f>IF(N276="zákl. přenesená",J276,0)</f>
        <v>0</v>
      </c>
      <c r="BH276" s="212">
        <f>IF(N276="sníž. přenesená",J276,0)</f>
        <v>0</v>
      </c>
      <c r="BI276" s="212">
        <f>IF(N276="nulová",J276,0)</f>
        <v>0</v>
      </c>
      <c r="BJ276" s="17" t="s">
        <v>84</v>
      </c>
      <c r="BK276" s="212">
        <f>ROUND(I276*H276,2)</f>
        <v>0</v>
      </c>
      <c r="BL276" s="17" t="s">
        <v>355</v>
      </c>
      <c r="BM276" s="211" t="s">
        <v>454</v>
      </c>
    </row>
    <row r="277" s="2" customFormat="1">
      <c r="A277" s="39"/>
      <c r="B277" s="40"/>
      <c r="C277" s="41"/>
      <c r="D277" s="213" t="s">
        <v>130</v>
      </c>
      <c r="E277" s="41"/>
      <c r="F277" s="214" t="s">
        <v>455</v>
      </c>
      <c r="G277" s="41"/>
      <c r="H277" s="41"/>
      <c r="I277" s="215"/>
      <c r="J277" s="41"/>
      <c r="K277" s="41"/>
      <c r="L277" s="45"/>
      <c r="M277" s="216"/>
      <c r="N277" s="217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7" t="s">
        <v>130</v>
      </c>
      <c r="AU277" s="17" t="s">
        <v>86</v>
      </c>
    </row>
    <row r="278" s="2" customFormat="1">
      <c r="A278" s="39"/>
      <c r="B278" s="40"/>
      <c r="C278" s="41"/>
      <c r="D278" s="218" t="s">
        <v>132</v>
      </c>
      <c r="E278" s="41"/>
      <c r="F278" s="219" t="s">
        <v>456</v>
      </c>
      <c r="G278" s="41"/>
      <c r="H278" s="41"/>
      <c r="I278" s="215"/>
      <c r="J278" s="41"/>
      <c r="K278" s="41"/>
      <c r="L278" s="45"/>
      <c r="M278" s="216"/>
      <c r="N278" s="217"/>
      <c r="O278" s="85"/>
      <c r="P278" s="85"/>
      <c r="Q278" s="85"/>
      <c r="R278" s="85"/>
      <c r="S278" s="85"/>
      <c r="T278" s="86"/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T278" s="17" t="s">
        <v>132</v>
      </c>
      <c r="AU278" s="17" t="s">
        <v>86</v>
      </c>
    </row>
    <row r="279" s="2" customFormat="1" ht="24.15" customHeight="1">
      <c r="A279" s="39"/>
      <c r="B279" s="40"/>
      <c r="C279" s="200" t="s">
        <v>457</v>
      </c>
      <c r="D279" s="200" t="s">
        <v>122</v>
      </c>
      <c r="E279" s="201" t="s">
        <v>458</v>
      </c>
      <c r="F279" s="202" t="s">
        <v>459</v>
      </c>
      <c r="G279" s="203" t="s">
        <v>441</v>
      </c>
      <c r="H279" s="204">
        <v>0.27300000000000002</v>
      </c>
      <c r="I279" s="205"/>
      <c r="J279" s="206">
        <f>ROUND(I279*H279,2)</f>
        <v>0</v>
      </c>
      <c r="K279" s="202" t="s">
        <v>126</v>
      </c>
      <c r="L279" s="45"/>
      <c r="M279" s="207" t="s">
        <v>21</v>
      </c>
      <c r="N279" s="208" t="s">
        <v>50</v>
      </c>
      <c r="O279" s="85"/>
      <c r="P279" s="209">
        <f>O279*H279</f>
        <v>0</v>
      </c>
      <c r="Q279" s="209">
        <v>0</v>
      </c>
      <c r="R279" s="209">
        <f>Q279*H279</f>
        <v>0</v>
      </c>
      <c r="S279" s="209">
        <v>0</v>
      </c>
      <c r="T279" s="210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1" t="s">
        <v>355</v>
      </c>
      <c r="AT279" s="211" t="s">
        <v>122</v>
      </c>
      <c r="AU279" s="211" t="s">
        <v>86</v>
      </c>
      <c r="AY279" s="17" t="s">
        <v>117</v>
      </c>
      <c r="BE279" s="212">
        <f>IF(N279="základní",J279,0)</f>
        <v>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17" t="s">
        <v>84</v>
      </c>
      <c r="BK279" s="212">
        <f>ROUND(I279*H279,2)</f>
        <v>0</v>
      </c>
      <c r="BL279" s="17" t="s">
        <v>355</v>
      </c>
      <c r="BM279" s="211" t="s">
        <v>460</v>
      </c>
    </row>
    <row r="280" s="2" customFormat="1">
      <c r="A280" s="39"/>
      <c r="B280" s="40"/>
      <c r="C280" s="41"/>
      <c r="D280" s="213" t="s">
        <v>130</v>
      </c>
      <c r="E280" s="41"/>
      <c r="F280" s="214" t="s">
        <v>461</v>
      </c>
      <c r="G280" s="41"/>
      <c r="H280" s="41"/>
      <c r="I280" s="215"/>
      <c r="J280" s="41"/>
      <c r="K280" s="41"/>
      <c r="L280" s="45"/>
      <c r="M280" s="216"/>
      <c r="N280" s="217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7" t="s">
        <v>130</v>
      </c>
      <c r="AU280" s="17" t="s">
        <v>86</v>
      </c>
    </row>
    <row r="281" s="2" customFormat="1">
      <c r="A281" s="39"/>
      <c r="B281" s="40"/>
      <c r="C281" s="41"/>
      <c r="D281" s="218" t="s">
        <v>132</v>
      </c>
      <c r="E281" s="41"/>
      <c r="F281" s="219" t="s">
        <v>462</v>
      </c>
      <c r="G281" s="41"/>
      <c r="H281" s="41"/>
      <c r="I281" s="215"/>
      <c r="J281" s="41"/>
      <c r="K281" s="41"/>
      <c r="L281" s="45"/>
      <c r="M281" s="216"/>
      <c r="N281" s="217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7" t="s">
        <v>132</v>
      </c>
      <c r="AU281" s="17" t="s">
        <v>86</v>
      </c>
    </row>
    <row r="282" s="12" customFormat="1" ht="25.92" customHeight="1">
      <c r="A282" s="12"/>
      <c r="B282" s="184"/>
      <c r="C282" s="185"/>
      <c r="D282" s="186" t="s">
        <v>78</v>
      </c>
      <c r="E282" s="187" t="s">
        <v>463</v>
      </c>
      <c r="F282" s="187" t="s">
        <v>464</v>
      </c>
      <c r="G282" s="185"/>
      <c r="H282" s="185"/>
      <c r="I282" s="188"/>
      <c r="J282" s="189">
        <f>BK282</f>
        <v>0</v>
      </c>
      <c r="K282" s="185"/>
      <c r="L282" s="190"/>
      <c r="M282" s="191"/>
      <c r="N282" s="192"/>
      <c r="O282" s="192"/>
      <c r="P282" s="193">
        <f>P283+P287</f>
        <v>0</v>
      </c>
      <c r="Q282" s="192"/>
      <c r="R282" s="193">
        <f>R283+R287</f>
        <v>0</v>
      </c>
      <c r="S282" s="192"/>
      <c r="T282" s="194">
        <f>T283+T287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195" t="s">
        <v>153</v>
      </c>
      <c r="AT282" s="196" t="s">
        <v>78</v>
      </c>
      <c r="AU282" s="196" t="s">
        <v>79</v>
      </c>
      <c r="AY282" s="195" t="s">
        <v>117</v>
      </c>
      <c r="BK282" s="197">
        <f>BK283+BK287</f>
        <v>0</v>
      </c>
    </row>
    <row r="283" s="12" customFormat="1" ht="22.8" customHeight="1">
      <c r="A283" s="12"/>
      <c r="B283" s="184"/>
      <c r="C283" s="185"/>
      <c r="D283" s="186" t="s">
        <v>78</v>
      </c>
      <c r="E283" s="198" t="s">
        <v>465</v>
      </c>
      <c r="F283" s="198" t="s">
        <v>466</v>
      </c>
      <c r="G283" s="185"/>
      <c r="H283" s="185"/>
      <c r="I283" s="188"/>
      <c r="J283" s="199">
        <f>BK283</f>
        <v>0</v>
      </c>
      <c r="K283" s="185"/>
      <c r="L283" s="190"/>
      <c r="M283" s="191"/>
      <c r="N283" s="192"/>
      <c r="O283" s="192"/>
      <c r="P283" s="193">
        <f>SUM(P284:P286)</f>
        <v>0</v>
      </c>
      <c r="Q283" s="192"/>
      <c r="R283" s="193">
        <f>SUM(R284:R286)</f>
        <v>0</v>
      </c>
      <c r="S283" s="192"/>
      <c r="T283" s="194">
        <f>SUM(T284:T286)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195" t="s">
        <v>153</v>
      </c>
      <c r="AT283" s="196" t="s">
        <v>78</v>
      </c>
      <c r="AU283" s="196" t="s">
        <v>84</v>
      </c>
      <c r="AY283" s="195" t="s">
        <v>117</v>
      </c>
      <c r="BK283" s="197">
        <f>SUM(BK284:BK286)</f>
        <v>0</v>
      </c>
    </row>
    <row r="284" s="2" customFormat="1" ht="16.5" customHeight="1">
      <c r="A284" s="39"/>
      <c r="B284" s="40"/>
      <c r="C284" s="200" t="s">
        <v>467</v>
      </c>
      <c r="D284" s="200" t="s">
        <v>122</v>
      </c>
      <c r="E284" s="201" t="s">
        <v>468</v>
      </c>
      <c r="F284" s="202" t="s">
        <v>469</v>
      </c>
      <c r="G284" s="203" t="s">
        <v>336</v>
      </c>
      <c r="H284" s="204">
        <v>1</v>
      </c>
      <c r="I284" s="205"/>
      <c r="J284" s="206">
        <f>ROUND(I284*H284,2)</f>
        <v>0</v>
      </c>
      <c r="K284" s="202" t="s">
        <v>126</v>
      </c>
      <c r="L284" s="45"/>
      <c r="M284" s="207" t="s">
        <v>21</v>
      </c>
      <c r="N284" s="208" t="s">
        <v>50</v>
      </c>
      <c r="O284" s="85"/>
      <c r="P284" s="209">
        <f>O284*H284</f>
        <v>0</v>
      </c>
      <c r="Q284" s="209">
        <v>0</v>
      </c>
      <c r="R284" s="209">
        <f>Q284*H284</f>
        <v>0</v>
      </c>
      <c r="S284" s="209">
        <v>0</v>
      </c>
      <c r="T284" s="210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1" t="s">
        <v>470</v>
      </c>
      <c r="AT284" s="211" t="s">
        <v>122</v>
      </c>
      <c r="AU284" s="211" t="s">
        <v>86</v>
      </c>
      <c r="AY284" s="17" t="s">
        <v>117</v>
      </c>
      <c r="BE284" s="212">
        <f>IF(N284="základní",J284,0)</f>
        <v>0</v>
      </c>
      <c r="BF284" s="212">
        <f>IF(N284="snížená",J284,0)</f>
        <v>0</v>
      </c>
      <c r="BG284" s="212">
        <f>IF(N284="zákl. přenesená",J284,0)</f>
        <v>0</v>
      </c>
      <c r="BH284" s="212">
        <f>IF(N284="sníž. přenesená",J284,0)</f>
        <v>0</v>
      </c>
      <c r="BI284" s="212">
        <f>IF(N284="nulová",J284,0)</f>
        <v>0</v>
      </c>
      <c r="BJ284" s="17" t="s">
        <v>84</v>
      </c>
      <c r="BK284" s="212">
        <f>ROUND(I284*H284,2)</f>
        <v>0</v>
      </c>
      <c r="BL284" s="17" t="s">
        <v>470</v>
      </c>
      <c r="BM284" s="211" t="s">
        <v>471</v>
      </c>
    </row>
    <row r="285" s="2" customFormat="1">
      <c r="A285" s="39"/>
      <c r="B285" s="40"/>
      <c r="C285" s="41"/>
      <c r="D285" s="213" t="s">
        <v>130</v>
      </c>
      <c r="E285" s="41"/>
      <c r="F285" s="214" t="s">
        <v>469</v>
      </c>
      <c r="G285" s="41"/>
      <c r="H285" s="41"/>
      <c r="I285" s="215"/>
      <c r="J285" s="41"/>
      <c r="K285" s="41"/>
      <c r="L285" s="45"/>
      <c r="M285" s="216"/>
      <c r="N285" s="217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7" t="s">
        <v>130</v>
      </c>
      <c r="AU285" s="17" t="s">
        <v>86</v>
      </c>
    </row>
    <row r="286" s="2" customFormat="1">
      <c r="A286" s="39"/>
      <c r="B286" s="40"/>
      <c r="C286" s="41"/>
      <c r="D286" s="218" t="s">
        <v>132</v>
      </c>
      <c r="E286" s="41"/>
      <c r="F286" s="219" t="s">
        <v>472</v>
      </c>
      <c r="G286" s="41"/>
      <c r="H286" s="41"/>
      <c r="I286" s="215"/>
      <c r="J286" s="41"/>
      <c r="K286" s="41"/>
      <c r="L286" s="45"/>
      <c r="M286" s="216"/>
      <c r="N286" s="217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7" t="s">
        <v>132</v>
      </c>
      <c r="AU286" s="17" t="s">
        <v>86</v>
      </c>
    </row>
    <row r="287" s="12" customFormat="1" ht="22.8" customHeight="1">
      <c r="A287" s="12"/>
      <c r="B287" s="184"/>
      <c r="C287" s="185"/>
      <c r="D287" s="186" t="s">
        <v>78</v>
      </c>
      <c r="E287" s="198" t="s">
        <v>473</v>
      </c>
      <c r="F287" s="198" t="s">
        <v>474</v>
      </c>
      <c r="G287" s="185"/>
      <c r="H287" s="185"/>
      <c r="I287" s="188"/>
      <c r="J287" s="199">
        <f>BK287</f>
        <v>0</v>
      </c>
      <c r="K287" s="185"/>
      <c r="L287" s="190"/>
      <c r="M287" s="191"/>
      <c r="N287" s="192"/>
      <c r="O287" s="192"/>
      <c r="P287" s="193">
        <f>SUM(P288:P289)</f>
        <v>0</v>
      </c>
      <c r="Q287" s="192"/>
      <c r="R287" s="193">
        <f>SUM(R288:R289)</f>
        <v>0</v>
      </c>
      <c r="S287" s="192"/>
      <c r="T287" s="194">
        <f>SUM(T288:T289)</f>
        <v>0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195" t="s">
        <v>153</v>
      </c>
      <c r="AT287" s="196" t="s">
        <v>78</v>
      </c>
      <c r="AU287" s="196" t="s">
        <v>84</v>
      </c>
      <c r="AY287" s="195" t="s">
        <v>117</v>
      </c>
      <c r="BK287" s="197">
        <f>SUM(BK288:BK289)</f>
        <v>0</v>
      </c>
    </row>
    <row r="288" s="2" customFormat="1" ht="49.05" customHeight="1">
      <c r="A288" s="39"/>
      <c r="B288" s="40"/>
      <c r="C288" s="200" t="s">
        <v>475</v>
      </c>
      <c r="D288" s="200" t="s">
        <v>122</v>
      </c>
      <c r="E288" s="201" t="s">
        <v>476</v>
      </c>
      <c r="F288" s="202" t="s">
        <v>477</v>
      </c>
      <c r="G288" s="203" t="s">
        <v>125</v>
      </c>
      <c r="H288" s="204">
        <v>620</v>
      </c>
      <c r="I288" s="205"/>
      <c r="J288" s="206">
        <f>ROUND(I288*H288,2)</f>
        <v>0</v>
      </c>
      <c r="K288" s="202" t="s">
        <v>21</v>
      </c>
      <c r="L288" s="45"/>
      <c r="M288" s="207" t="s">
        <v>21</v>
      </c>
      <c r="N288" s="208" t="s">
        <v>50</v>
      </c>
      <c r="O288" s="85"/>
      <c r="P288" s="209">
        <f>O288*H288</f>
        <v>0</v>
      </c>
      <c r="Q288" s="209">
        <v>0</v>
      </c>
      <c r="R288" s="209">
        <f>Q288*H288</f>
        <v>0</v>
      </c>
      <c r="S288" s="209">
        <v>0</v>
      </c>
      <c r="T288" s="210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1" t="s">
        <v>470</v>
      </c>
      <c r="AT288" s="211" t="s">
        <v>122</v>
      </c>
      <c r="AU288" s="211" t="s">
        <v>86</v>
      </c>
      <c r="AY288" s="17" t="s">
        <v>117</v>
      </c>
      <c r="BE288" s="212">
        <f>IF(N288="základní",J288,0)</f>
        <v>0</v>
      </c>
      <c r="BF288" s="212">
        <f>IF(N288="snížená",J288,0)</f>
        <v>0</v>
      </c>
      <c r="BG288" s="212">
        <f>IF(N288="zákl. přenesená",J288,0)</f>
        <v>0</v>
      </c>
      <c r="BH288" s="212">
        <f>IF(N288="sníž. přenesená",J288,0)</f>
        <v>0</v>
      </c>
      <c r="BI288" s="212">
        <f>IF(N288="nulová",J288,0)</f>
        <v>0</v>
      </c>
      <c r="BJ288" s="17" t="s">
        <v>84</v>
      </c>
      <c r="BK288" s="212">
        <f>ROUND(I288*H288,2)</f>
        <v>0</v>
      </c>
      <c r="BL288" s="17" t="s">
        <v>470</v>
      </c>
      <c r="BM288" s="211" t="s">
        <v>478</v>
      </c>
    </row>
    <row r="289" s="2" customFormat="1">
      <c r="A289" s="39"/>
      <c r="B289" s="40"/>
      <c r="C289" s="41"/>
      <c r="D289" s="213" t="s">
        <v>130</v>
      </c>
      <c r="E289" s="41"/>
      <c r="F289" s="214" t="s">
        <v>477</v>
      </c>
      <c r="G289" s="41"/>
      <c r="H289" s="41"/>
      <c r="I289" s="215"/>
      <c r="J289" s="41"/>
      <c r="K289" s="41"/>
      <c r="L289" s="45"/>
      <c r="M289" s="242"/>
      <c r="N289" s="243"/>
      <c r="O289" s="244"/>
      <c r="P289" s="244"/>
      <c r="Q289" s="244"/>
      <c r="R289" s="244"/>
      <c r="S289" s="244"/>
      <c r="T289" s="245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7" t="s">
        <v>130</v>
      </c>
      <c r="AU289" s="17" t="s">
        <v>86</v>
      </c>
    </row>
    <row r="290" s="2" customFormat="1" ht="6.96" customHeight="1">
      <c r="A290" s="39"/>
      <c r="B290" s="60"/>
      <c r="C290" s="61"/>
      <c r="D290" s="61"/>
      <c r="E290" s="61"/>
      <c r="F290" s="61"/>
      <c r="G290" s="61"/>
      <c r="H290" s="61"/>
      <c r="I290" s="61"/>
      <c r="J290" s="61"/>
      <c r="K290" s="61"/>
      <c r="L290" s="45"/>
      <c r="M290" s="39"/>
      <c r="O290" s="39"/>
      <c r="P290" s="39"/>
      <c r="Q290" s="39"/>
      <c r="R290" s="39"/>
      <c r="S290" s="39"/>
      <c r="T290" s="39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</row>
  </sheetData>
  <sheetProtection sheet="1" autoFilter="0" formatColumns="0" formatRows="0" objects="1" scenarios="1" spinCount="100000" saltValue="NYfM0l19ru9aIym+GIbOyHwGBCdIWAsTSuQWy/w82nh7WZwBEoAW8andXiUoz2R6MFqcWo3vKuph7+J31rnuKw==" hashValue="7I/zbLwVH7AGKgxWXte3tC7+27CUxc4QM41XKx8KnNLJ1CJmBpCGrnYwv227vJYEmd6KEIgbZ/slu1fhDO53nA==" algorithmName="SHA-512" password="CC35"/>
  <autoFilter ref="C82:K289"/>
  <mergeCells count="6">
    <mergeCell ref="E7:H7"/>
    <mergeCell ref="E16:H16"/>
    <mergeCell ref="E25:H25"/>
    <mergeCell ref="E46:H46"/>
    <mergeCell ref="E75:H75"/>
    <mergeCell ref="L2:V2"/>
  </mergeCells>
  <hyperlinks>
    <hyperlink ref="F89" r:id="rId1" display="https://podminky.urs.cz/item/CS_URS_2025_01/741420001"/>
    <hyperlink ref="F108" r:id="rId2" display="https://podminky.urs.cz/item/CS_URS_2025_01/741410003"/>
    <hyperlink ref="F115" r:id="rId3" display="https://podminky.urs.cz/item/CS_URS_2025_01/741410021"/>
    <hyperlink ref="F122" r:id="rId4" display="https://podminky.urs.cz/item/CS_URS_2025_01/741420021"/>
    <hyperlink ref="F131" r:id="rId5" display="https://podminky.urs.cz/item/CS_URS_2025_01/741420022"/>
    <hyperlink ref="F137" r:id="rId6" display="https://podminky.urs.cz/item/CS_URS_2025_01/741420023"/>
    <hyperlink ref="F143" r:id="rId7" display="https://podminky.urs.cz/item/CS_URS_2025_01/741420021"/>
    <hyperlink ref="F149" r:id="rId8" display="https://podminky.urs.cz/item/CS_URS_2025_01/741420031"/>
    <hyperlink ref="F155" r:id="rId9" display="https://podminky.urs.cz/item/CS_URS_2025_01/741420021"/>
    <hyperlink ref="F161" r:id="rId10" display="https://podminky.urs.cz/item/CS_URS_2025_01/741420022"/>
    <hyperlink ref="F170" r:id="rId11" display="https://podminky.urs.cz/item/CS_URS_2025_01/741420051"/>
    <hyperlink ref="F176" r:id="rId12" display="https://podminky.urs.cz/item/CS_URS_2025_01/741430003"/>
    <hyperlink ref="F185" r:id="rId13" display="https://podminky.urs.cz/item/CS_URS_2025_01/741420103"/>
    <hyperlink ref="F191" r:id="rId14" display="https://podminky.urs.cz/item/CS_URS_2025_01/741420121"/>
    <hyperlink ref="F199" r:id="rId15" display="https://podminky.urs.cz/item/CS_URS_2025_01/741440031"/>
    <hyperlink ref="F204" r:id="rId16" display="https://podminky.urs.cz/item/CS_URS_2025_01/741420083"/>
    <hyperlink ref="F227" r:id="rId17" display="https://podminky.urs.cz/item/CS_URS_2025_01/460010025"/>
    <hyperlink ref="F230" r:id="rId18" display="https://podminky.urs.cz/item/CS_URS_2025_01/460030011"/>
    <hyperlink ref="F233" r:id="rId19" display="https://podminky.urs.cz/item/CS_URS_2025_01/460061141"/>
    <hyperlink ref="F236" r:id="rId20" display="https://podminky.urs.cz/item/CS_URS_2025_01/460061142"/>
    <hyperlink ref="F243" r:id="rId21" display="https://podminky.urs.cz/item/CS_URS_2025_01/460161162"/>
    <hyperlink ref="F246" r:id="rId22" display="https://podminky.urs.cz/item/CS_URS_2025_01/460431172"/>
    <hyperlink ref="F249" r:id="rId23" display="https://podminky.urs.cz/item/CS_URS_2025_01/460581111"/>
    <hyperlink ref="F252" r:id="rId24" display="https://podminky.urs.cz/item/CS_URS_2025_01/460581131"/>
    <hyperlink ref="F255" r:id="rId25" display="https://podminky.urs.cz/item/CS_URS_2025_01/460921222"/>
    <hyperlink ref="F263" r:id="rId26" display="https://podminky.urs.cz/item/CS_URS_2025_01/468022221"/>
    <hyperlink ref="F271" r:id="rId27" display="https://podminky.urs.cz/item/CS_URS_2025_01/469972111"/>
    <hyperlink ref="F274" r:id="rId28" display="https://podminky.urs.cz/item/CS_URS_2025_01/469972121"/>
    <hyperlink ref="F278" r:id="rId29" display="https://podminky.urs.cz/item/CS_URS_2025_01/469973123"/>
    <hyperlink ref="F281" r:id="rId30" display="https://podminky.urs.cz/item/CS_URS_2025_01/469981111"/>
    <hyperlink ref="F286" r:id="rId31" display="https://podminky.urs.cz/item/CS_URS_2025_01/0132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46" customWidth="1"/>
    <col min="2" max="2" width="1.667969" style="246" customWidth="1"/>
    <col min="3" max="4" width="5" style="246" customWidth="1"/>
    <col min="5" max="5" width="11.66016" style="246" customWidth="1"/>
    <col min="6" max="6" width="9.160156" style="246" customWidth="1"/>
    <col min="7" max="7" width="5" style="246" customWidth="1"/>
    <col min="8" max="8" width="77.83203" style="246" customWidth="1"/>
    <col min="9" max="10" width="20" style="246" customWidth="1"/>
    <col min="11" max="11" width="1.667969" style="246" customWidth="1"/>
  </cols>
  <sheetData>
    <row r="1" s="1" customFormat="1" ht="37.5" customHeight="1"/>
    <row r="2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="14" customFormat="1" ht="45" customHeight="1">
      <c r="B3" s="250"/>
      <c r="C3" s="251" t="s">
        <v>479</v>
      </c>
      <c r="D3" s="251"/>
      <c r="E3" s="251"/>
      <c r="F3" s="251"/>
      <c r="G3" s="251"/>
      <c r="H3" s="251"/>
      <c r="I3" s="251"/>
      <c r="J3" s="251"/>
      <c r="K3" s="252"/>
    </row>
    <row r="4" s="1" customFormat="1" ht="25.5" customHeight="1">
      <c r="B4" s="253"/>
      <c r="C4" s="254" t="s">
        <v>480</v>
      </c>
      <c r="D4" s="254"/>
      <c r="E4" s="254"/>
      <c r="F4" s="254"/>
      <c r="G4" s="254"/>
      <c r="H4" s="254"/>
      <c r="I4" s="254"/>
      <c r="J4" s="254"/>
      <c r="K4" s="255"/>
    </row>
    <row r="5" s="1" customFormat="1" ht="5.25" customHeight="1">
      <c r="B5" s="253"/>
      <c r="C5" s="256"/>
      <c r="D5" s="256"/>
      <c r="E5" s="256"/>
      <c r="F5" s="256"/>
      <c r="G5" s="256"/>
      <c r="H5" s="256"/>
      <c r="I5" s="256"/>
      <c r="J5" s="256"/>
      <c r="K5" s="255"/>
    </row>
    <row r="6" s="1" customFormat="1" ht="15" customHeight="1">
      <c r="B6" s="253"/>
      <c r="C6" s="257" t="s">
        <v>481</v>
      </c>
      <c r="D6" s="257"/>
      <c r="E6" s="257"/>
      <c r="F6" s="257"/>
      <c r="G6" s="257"/>
      <c r="H6" s="257"/>
      <c r="I6" s="257"/>
      <c r="J6" s="257"/>
      <c r="K6" s="255"/>
    </row>
    <row r="7" s="1" customFormat="1" ht="15" customHeight="1">
      <c r="B7" s="258"/>
      <c r="C7" s="257" t="s">
        <v>482</v>
      </c>
      <c r="D7" s="257"/>
      <c r="E7" s="257"/>
      <c r="F7" s="257"/>
      <c r="G7" s="257"/>
      <c r="H7" s="257"/>
      <c r="I7" s="257"/>
      <c r="J7" s="257"/>
      <c r="K7" s="255"/>
    </row>
    <row r="8" s="1" customFormat="1" ht="12.75" customHeight="1">
      <c r="B8" s="258"/>
      <c r="C8" s="257"/>
      <c r="D8" s="257"/>
      <c r="E8" s="257"/>
      <c r="F8" s="257"/>
      <c r="G8" s="257"/>
      <c r="H8" s="257"/>
      <c r="I8" s="257"/>
      <c r="J8" s="257"/>
      <c r="K8" s="255"/>
    </row>
    <row r="9" s="1" customFormat="1" ht="15" customHeight="1">
      <c r="B9" s="258"/>
      <c r="C9" s="257" t="s">
        <v>483</v>
      </c>
      <c r="D9" s="257"/>
      <c r="E9" s="257"/>
      <c r="F9" s="257"/>
      <c r="G9" s="257"/>
      <c r="H9" s="257"/>
      <c r="I9" s="257"/>
      <c r="J9" s="257"/>
      <c r="K9" s="255"/>
    </row>
    <row r="10" s="1" customFormat="1" ht="15" customHeight="1">
      <c r="B10" s="258"/>
      <c r="C10" s="257"/>
      <c r="D10" s="257" t="s">
        <v>484</v>
      </c>
      <c r="E10" s="257"/>
      <c r="F10" s="257"/>
      <c r="G10" s="257"/>
      <c r="H10" s="257"/>
      <c r="I10" s="257"/>
      <c r="J10" s="257"/>
      <c r="K10" s="255"/>
    </row>
    <row r="11" s="1" customFormat="1" ht="15" customHeight="1">
      <c r="B11" s="258"/>
      <c r="C11" s="259"/>
      <c r="D11" s="257" t="s">
        <v>485</v>
      </c>
      <c r="E11" s="257"/>
      <c r="F11" s="257"/>
      <c r="G11" s="257"/>
      <c r="H11" s="257"/>
      <c r="I11" s="257"/>
      <c r="J11" s="257"/>
      <c r="K11" s="255"/>
    </row>
    <row r="12" s="1" customFormat="1" ht="15" customHeight="1">
      <c r="B12" s="258"/>
      <c r="C12" s="259"/>
      <c r="D12" s="257"/>
      <c r="E12" s="257"/>
      <c r="F12" s="257"/>
      <c r="G12" s="257"/>
      <c r="H12" s="257"/>
      <c r="I12" s="257"/>
      <c r="J12" s="257"/>
      <c r="K12" s="255"/>
    </row>
    <row r="13" s="1" customFormat="1" ht="15" customHeight="1">
      <c r="B13" s="258"/>
      <c r="C13" s="259"/>
      <c r="D13" s="260" t="s">
        <v>486</v>
      </c>
      <c r="E13" s="257"/>
      <c r="F13" s="257"/>
      <c r="G13" s="257"/>
      <c r="H13" s="257"/>
      <c r="I13" s="257"/>
      <c r="J13" s="257"/>
      <c r="K13" s="255"/>
    </row>
    <row r="14" s="1" customFormat="1" ht="12.75" customHeight="1">
      <c r="B14" s="258"/>
      <c r="C14" s="259"/>
      <c r="D14" s="259"/>
      <c r="E14" s="259"/>
      <c r="F14" s="259"/>
      <c r="G14" s="259"/>
      <c r="H14" s="259"/>
      <c r="I14" s="259"/>
      <c r="J14" s="259"/>
      <c r="K14" s="255"/>
    </row>
    <row r="15" s="1" customFormat="1" ht="15" customHeight="1">
      <c r="B15" s="258"/>
      <c r="C15" s="259"/>
      <c r="D15" s="257" t="s">
        <v>487</v>
      </c>
      <c r="E15" s="257"/>
      <c r="F15" s="257"/>
      <c r="G15" s="257"/>
      <c r="H15" s="257"/>
      <c r="I15" s="257"/>
      <c r="J15" s="257"/>
      <c r="K15" s="255"/>
    </row>
    <row r="16" s="1" customFormat="1" ht="15" customHeight="1">
      <c r="B16" s="258"/>
      <c r="C16" s="259"/>
      <c r="D16" s="257" t="s">
        <v>488</v>
      </c>
      <c r="E16" s="257"/>
      <c r="F16" s="257"/>
      <c r="G16" s="257"/>
      <c r="H16" s="257"/>
      <c r="I16" s="257"/>
      <c r="J16" s="257"/>
      <c r="K16" s="255"/>
    </row>
    <row r="17" s="1" customFormat="1" ht="15" customHeight="1">
      <c r="B17" s="258"/>
      <c r="C17" s="259"/>
      <c r="D17" s="257" t="s">
        <v>489</v>
      </c>
      <c r="E17" s="257"/>
      <c r="F17" s="257"/>
      <c r="G17" s="257"/>
      <c r="H17" s="257"/>
      <c r="I17" s="257"/>
      <c r="J17" s="257"/>
      <c r="K17" s="255"/>
    </row>
    <row r="18" s="1" customFormat="1" ht="15" customHeight="1">
      <c r="B18" s="258"/>
      <c r="C18" s="259"/>
      <c r="D18" s="259"/>
      <c r="E18" s="261" t="s">
        <v>83</v>
      </c>
      <c r="F18" s="257" t="s">
        <v>490</v>
      </c>
      <c r="G18" s="257"/>
      <c r="H18" s="257"/>
      <c r="I18" s="257"/>
      <c r="J18" s="257"/>
      <c r="K18" s="255"/>
    </row>
    <row r="19" s="1" customFormat="1" ht="15" customHeight="1">
      <c r="B19" s="258"/>
      <c r="C19" s="259"/>
      <c r="D19" s="259"/>
      <c r="E19" s="261" t="s">
        <v>491</v>
      </c>
      <c r="F19" s="257" t="s">
        <v>492</v>
      </c>
      <c r="G19" s="257"/>
      <c r="H19" s="257"/>
      <c r="I19" s="257"/>
      <c r="J19" s="257"/>
      <c r="K19" s="255"/>
    </row>
    <row r="20" s="1" customFormat="1" ht="15" customHeight="1">
      <c r="B20" s="258"/>
      <c r="C20" s="259"/>
      <c r="D20" s="259"/>
      <c r="E20" s="261" t="s">
        <v>493</v>
      </c>
      <c r="F20" s="257" t="s">
        <v>494</v>
      </c>
      <c r="G20" s="257"/>
      <c r="H20" s="257"/>
      <c r="I20" s="257"/>
      <c r="J20" s="257"/>
      <c r="K20" s="255"/>
    </row>
    <row r="21" s="1" customFormat="1" ht="15" customHeight="1">
      <c r="B21" s="258"/>
      <c r="C21" s="259"/>
      <c r="D21" s="259"/>
      <c r="E21" s="261" t="s">
        <v>495</v>
      </c>
      <c r="F21" s="257" t="s">
        <v>496</v>
      </c>
      <c r="G21" s="257"/>
      <c r="H21" s="257"/>
      <c r="I21" s="257"/>
      <c r="J21" s="257"/>
      <c r="K21" s="255"/>
    </row>
    <row r="22" s="1" customFormat="1" ht="15" customHeight="1">
      <c r="B22" s="258"/>
      <c r="C22" s="259"/>
      <c r="D22" s="259"/>
      <c r="E22" s="261" t="s">
        <v>497</v>
      </c>
      <c r="F22" s="257" t="s">
        <v>339</v>
      </c>
      <c r="G22" s="257"/>
      <c r="H22" s="257"/>
      <c r="I22" s="257"/>
      <c r="J22" s="257"/>
      <c r="K22" s="255"/>
    </row>
    <row r="23" s="1" customFormat="1" ht="15" customHeight="1">
      <c r="B23" s="258"/>
      <c r="C23" s="259"/>
      <c r="D23" s="259"/>
      <c r="E23" s="261" t="s">
        <v>498</v>
      </c>
      <c r="F23" s="257" t="s">
        <v>499</v>
      </c>
      <c r="G23" s="257"/>
      <c r="H23" s="257"/>
      <c r="I23" s="257"/>
      <c r="J23" s="257"/>
      <c r="K23" s="255"/>
    </row>
    <row r="24" s="1" customFormat="1" ht="12.75" customHeight="1">
      <c r="B24" s="258"/>
      <c r="C24" s="259"/>
      <c r="D24" s="259"/>
      <c r="E24" s="259"/>
      <c r="F24" s="259"/>
      <c r="G24" s="259"/>
      <c r="H24" s="259"/>
      <c r="I24" s="259"/>
      <c r="J24" s="259"/>
      <c r="K24" s="255"/>
    </row>
    <row r="25" s="1" customFormat="1" ht="15" customHeight="1">
      <c r="B25" s="258"/>
      <c r="C25" s="257" t="s">
        <v>500</v>
      </c>
      <c r="D25" s="257"/>
      <c r="E25" s="257"/>
      <c r="F25" s="257"/>
      <c r="G25" s="257"/>
      <c r="H25" s="257"/>
      <c r="I25" s="257"/>
      <c r="J25" s="257"/>
      <c r="K25" s="255"/>
    </row>
    <row r="26" s="1" customFormat="1" ht="15" customHeight="1">
      <c r="B26" s="258"/>
      <c r="C26" s="257" t="s">
        <v>501</v>
      </c>
      <c r="D26" s="257"/>
      <c r="E26" s="257"/>
      <c r="F26" s="257"/>
      <c r="G26" s="257"/>
      <c r="H26" s="257"/>
      <c r="I26" s="257"/>
      <c r="J26" s="257"/>
      <c r="K26" s="255"/>
    </row>
    <row r="27" s="1" customFormat="1" ht="15" customHeight="1">
      <c r="B27" s="258"/>
      <c r="C27" s="257"/>
      <c r="D27" s="257" t="s">
        <v>502</v>
      </c>
      <c r="E27" s="257"/>
      <c r="F27" s="257"/>
      <c r="G27" s="257"/>
      <c r="H27" s="257"/>
      <c r="I27" s="257"/>
      <c r="J27" s="257"/>
      <c r="K27" s="255"/>
    </row>
    <row r="28" s="1" customFormat="1" ht="15" customHeight="1">
      <c r="B28" s="258"/>
      <c r="C28" s="259"/>
      <c r="D28" s="257" t="s">
        <v>503</v>
      </c>
      <c r="E28" s="257"/>
      <c r="F28" s="257"/>
      <c r="G28" s="257"/>
      <c r="H28" s="257"/>
      <c r="I28" s="257"/>
      <c r="J28" s="257"/>
      <c r="K28" s="255"/>
    </row>
    <row r="29" s="1" customFormat="1" ht="12.75" customHeight="1">
      <c r="B29" s="258"/>
      <c r="C29" s="259"/>
      <c r="D29" s="259"/>
      <c r="E29" s="259"/>
      <c r="F29" s="259"/>
      <c r="G29" s="259"/>
      <c r="H29" s="259"/>
      <c r="I29" s="259"/>
      <c r="J29" s="259"/>
      <c r="K29" s="255"/>
    </row>
    <row r="30" s="1" customFormat="1" ht="15" customHeight="1">
      <c r="B30" s="258"/>
      <c r="C30" s="259"/>
      <c r="D30" s="257" t="s">
        <v>504</v>
      </c>
      <c r="E30" s="257"/>
      <c r="F30" s="257"/>
      <c r="G30" s="257"/>
      <c r="H30" s="257"/>
      <c r="I30" s="257"/>
      <c r="J30" s="257"/>
      <c r="K30" s="255"/>
    </row>
    <row r="31" s="1" customFormat="1" ht="15" customHeight="1">
      <c r="B31" s="258"/>
      <c r="C31" s="259"/>
      <c r="D31" s="257" t="s">
        <v>505</v>
      </c>
      <c r="E31" s="257"/>
      <c r="F31" s="257"/>
      <c r="G31" s="257"/>
      <c r="H31" s="257"/>
      <c r="I31" s="257"/>
      <c r="J31" s="257"/>
      <c r="K31" s="255"/>
    </row>
    <row r="32" s="1" customFormat="1" ht="12.75" customHeight="1">
      <c r="B32" s="258"/>
      <c r="C32" s="259"/>
      <c r="D32" s="259"/>
      <c r="E32" s="259"/>
      <c r="F32" s="259"/>
      <c r="G32" s="259"/>
      <c r="H32" s="259"/>
      <c r="I32" s="259"/>
      <c r="J32" s="259"/>
      <c r="K32" s="255"/>
    </row>
    <row r="33" s="1" customFormat="1" ht="15" customHeight="1">
      <c r="B33" s="258"/>
      <c r="C33" s="259"/>
      <c r="D33" s="257" t="s">
        <v>506</v>
      </c>
      <c r="E33" s="257"/>
      <c r="F33" s="257"/>
      <c r="G33" s="257"/>
      <c r="H33" s="257"/>
      <c r="I33" s="257"/>
      <c r="J33" s="257"/>
      <c r="K33" s="255"/>
    </row>
    <row r="34" s="1" customFormat="1" ht="15" customHeight="1">
      <c r="B34" s="258"/>
      <c r="C34" s="259"/>
      <c r="D34" s="257" t="s">
        <v>507</v>
      </c>
      <c r="E34" s="257"/>
      <c r="F34" s="257"/>
      <c r="G34" s="257"/>
      <c r="H34" s="257"/>
      <c r="I34" s="257"/>
      <c r="J34" s="257"/>
      <c r="K34" s="255"/>
    </row>
    <row r="35" s="1" customFormat="1" ht="15" customHeight="1">
      <c r="B35" s="258"/>
      <c r="C35" s="259"/>
      <c r="D35" s="257" t="s">
        <v>508</v>
      </c>
      <c r="E35" s="257"/>
      <c r="F35" s="257"/>
      <c r="G35" s="257"/>
      <c r="H35" s="257"/>
      <c r="I35" s="257"/>
      <c r="J35" s="257"/>
      <c r="K35" s="255"/>
    </row>
    <row r="36" s="1" customFormat="1" ht="15" customHeight="1">
      <c r="B36" s="258"/>
      <c r="C36" s="259"/>
      <c r="D36" s="257"/>
      <c r="E36" s="260" t="s">
        <v>103</v>
      </c>
      <c r="F36" s="257"/>
      <c r="G36" s="257" t="s">
        <v>509</v>
      </c>
      <c r="H36" s="257"/>
      <c r="I36" s="257"/>
      <c r="J36" s="257"/>
      <c r="K36" s="255"/>
    </row>
    <row r="37" s="1" customFormat="1" ht="30.75" customHeight="1">
      <c r="B37" s="258"/>
      <c r="C37" s="259"/>
      <c r="D37" s="257"/>
      <c r="E37" s="260" t="s">
        <v>510</v>
      </c>
      <c r="F37" s="257"/>
      <c r="G37" s="257" t="s">
        <v>511</v>
      </c>
      <c r="H37" s="257"/>
      <c r="I37" s="257"/>
      <c r="J37" s="257"/>
      <c r="K37" s="255"/>
    </row>
    <row r="38" s="1" customFormat="1" ht="15" customHeight="1">
      <c r="B38" s="258"/>
      <c r="C38" s="259"/>
      <c r="D38" s="257"/>
      <c r="E38" s="260" t="s">
        <v>60</v>
      </c>
      <c r="F38" s="257"/>
      <c r="G38" s="257" t="s">
        <v>512</v>
      </c>
      <c r="H38" s="257"/>
      <c r="I38" s="257"/>
      <c r="J38" s="257"/>
      <c r="K38" s="255"/>
    </row>
    <row r="39" s="1" customFormat="1" ht="15" customHeight="1">
      <c r="B39" s="258"/>
      <c r="C39" s="259"/>
      <c r="D39" s="257"/>
      <c r="E39" s="260" t="s">
        <v>61</v>
      </c>
      <c r="F39" s="257"/>
      <c r="G39" s="257" t="s">
        <v>513</v>
      </c>
      <c r="H39" s="257"/>
      <c r="I39" s="257"/>
      <c r="J39" s="257"/>
      <c r="K39" s="255"/>
    </row>
    <row r="40" s="1" customFormat="1" ht="15" customHeight="1">
      <c r="B40" s="258"/>
      <c r="C40" s="259"/>
      <c r="D40" s="257"/>
      <c r="E40" s="260" t="s">
        <v>104</v>
      </c>
      <c r="F40" s="257"/>
      <c r="G40" s="257" t="s">
        <v>514</v>
      </c>
      <c r="H40" s="257"/>
      <c r="I40" s="257"/>
      <c r="J40" s="257"/>
      <c r="K40" s="255"/>
    </row>
    <row r="41" s="1" customFormat="1" ht="15" customHeight="1">
      <c r="B41" s="258"/>
      <c r="C41" s="259"/>
      <c r="D41" s="257"/>
      <c r="E41" s="260" t="s">
        <v>105</v>
      </c>
      <c r="F41" s="257"/>
      <c r="G41" s="257" t="s">
        <v>515</v>
      </c>
      <c r="H41" s="257"/>
      <c r="I41" s="257"/>
      <c r="J41" s="257"/>
      <c r="K41" s="255"/>
    </row>
    <row r="42" s="1" customFormat="1" ht="15" customHeight="1">
      <c r="B42" s="258"/>
      <c r="C42" s="259"/>
      <c r="D42" s="257"/>
      <c r="E42" s="260" t="s">
        <v>516</v>
      </c>
      <c r="F42" s="257"/>
      <c r="G42" s="257" t="s">
        <v>517</v>
      </c>
      <c r="H42" s="257"/>
      <c r="I42" s="257"/>
      <c r="J42" s="257"/>
      <c r="K42" s="255"/>
    </row>
    <row r="43" s="1" customFormat="1" ht="15" customHeight="1">
      <c r="B43" s="258"/>
      <c r="C43" s="259"/>
      <c r="D43" s="257"/>
      <c r="E43" s="260"/>
      <c r="F43" s="257"/>
      <c r="G43" s="257" t="s">
        <v>518</v>
      </c>
      <c r="H43" s="257"/>
      <c r="I43" s="257"/>
      <c r="J43" s="257"/>
      <c r="K43" s="255"/>
    </row>
    <row r="44" s="1" customFormat="1" ht="15" customHeight="1">
      <c r="B44" s="258"/>
      <c r="C44" s="259"/>
      <c r="D44" s="257"/>
      <c r="E44" s="260" t="s">
        <v>519</v>
      </c>
      <c r="F44" s="257"/>
      <c r="G44" s="257" t="s">
        <v>520</v>
      </c>
      <c r="H44" s="257"/>
      <c r="I44" s="257"/>
      <c r="J44" s="257"/>
      <c r="K44" s="255"/>
    </row>
    <row r="45" s="1" customFormat="1" ht="15" customHeight="1">
      <c r="B45" s="258"/>
      <c r="C45" s="259"/>
      <c r="D45" s="257"/>
      <c r="E45" s="260" t="s">
        <v>107</v>
      </c>
      <c r="F45" s="257"/>
      <c r="G45" s="257" t="s">
        <v>521</v>
      </c>
      <c r="H45" s="257"/>
      <c r="I45" s="257"/>
      <c r="J45" s="257"/>
      <c r="K45" s="255"/>
    </row>
    <row r="46" s="1" customFormat="1" ht="12.75" customHeight="1">
      <c r="B46" s="258"/>
      <c r="C46" s="259"/>
      <c r="D46" s="257"/>
      <c r="E46" s="257"/>
      <c r="F46" s="257"/>
      <c r="G46" s="257"/>
      <c r="H46" s="257"/>
      <c r="I46" s="257"/>
      <c r="J46" s="257"/>
      <c r="K46" s="255"/>
    </row>
    <row r="47" s="1" customFormat="1" ht="15" customHeight="1">
      <c r="B47" s="258"/>
      <c r="C47" s="259"/>
      <c r="D47" s="257" t="s">
        <v>522</v>
      </c>
      <c r="E47" s="257"/>
      <c r="F47" s="257"/>
      <c r="G47" s="257"/>
      <c r="H47" s="257"/>
      <c r="I47" s="257"/>
      <c r="J47" s="257"/>
      <c r="K47" s="255"/>
    </row>
    <row r="48" s="1" customFormat="1" ht="15" customHeight="1">
      <c r="B48" s="258"/>
      <c r="C48" s="259"/>
      <c r="D48" s="259"/>
      <c r="E48" s="257" t="s">
        <v>523</v>
      </c>
      <c r="F48" s="257"/>
      <c r="G48" s="257"/>
      <c r="H48" s="257"/>
      <c r="I48" s="257"/>
      <c r="J48" s="257"/>
      <c r="K48" s="255"/>
    </row>
    <row r="49" s="1" customFormat="1" ht="15" customHeight="1">
      <c r="B49" s="258"/>
      <c r="C49" s="259"/>
      <c r="D49" s="259"/>
      <c r="E49" s="257" t="s">
        <v>524</v>
      </c>
      <c r="F49" s="257"/>
      <c r="G49" s="257"/>
      <c r="H49" s="257"/>
      <c r="I49" s="257"/>
      <c r="J49" s="257"/>
      <c r="K49" s="255"/>
    </row>
    <row r="50" s="1" customFormat="1" ht="15" customHeight="1">
      <c r="B50" s="258"/>
      <c r="C50" s="259"/>
      <c r="D50" s="259"/>
      <c r="E50" s="257" t="s">
        <v>525</v>
      </c>
      <c r="F50" s="257"/>
      <c r="G50" s="257"/>
      <c r="H50" s="257"/>
      <c r="I50" s="257"/>
      <c r="J50" s="257"/>
      <c r="K50" s="255"/>
    </row>
    <row r="51" s="1" customFormat="1" ht="15" customHeight="1">
      <c r="B51" s="258"/>
      <c r="C51" s="259"/>
      <c r="D51" s="257" t="s">
        <v>526</v>
      </c>
      <c r="E51" s="257"/>
      <c r="F51" s="257"/>
      <c r="G51" s="257"/>
      <c r="H51" s="257"/>
      <c r="I51" s="257"/>
      <c r="J51" s="257"/>
      <c r="K51" s="255"/>
    </row>
    <row r="52" s="1" customFormat="1" ht="25.5" customHeight="1">
      <c r="B52" s="253"/>
      <c r="C52" s="254" t="s">
        <v>527</v>
      </c>
      <c r="D52" s="254"/>
      <c r="E52" s="254"/>
      <c r="F52" s="254"/>
      <c r="G52" s="254"/>
      <c r="H52" s="254"/>
      <c r="I52" s="254"/>
      <c r="J52" s="254"/>
      <c r="K52" s="255"/>
    </row>
    <row r="53" s="1" customFormat="1" ht="5.25" customHeight="1">
      <c r="B53" s="253"/>
      <c r="C53" s="256"/>
      <c r="D53" s="256"/>
      <c r="E53" s="256"/>
      <c r="F53" s="256"/>
      <c r="G53" s="256"/>
      <c r="H53" s="256"/>
      <c r="I53" s="256"/>
      <c r="J53" s="256"/>
      <c r="K53" s="255"/>
    </row>
    <row r="54" s="1" customFormat="1" ht="15" customHeight="1">
      <c r="B54" s="253"/>
      <c r="C54" s="257" t="s">
        <v>528</v>
      </c>
      <c r="D54" s="257"/>
      <c r="E54" s="257"/>
      <c r="F54" s="257"/>
      <c r="G54" s="257"/>
      <c r="H54" s="257"/>
      <c r="I54" s="257"/>
      <c r="J54" s="257"/>
      <c r="K54" s="255"/>
    </row>
    <row r="55" s="1" customFormat="1" ht="15" customHeight="1">
      <c r="B55" s="253"/>
      <c r="C55" s="257" t="s">
        <v>529</v>
      </c>
      <c r="D55" s="257"/>
      <c r="E55" s="257"/>
      <c r="F55" s="257"/>
      <c r="G55" s="257"/>
      <c r="H55" s="257"/>
      <c r="I55" s="257"/>
      <c r="J55" s="257"/>
      <c r="K55" s="255"/>
    </row>
    <row r="56" s="1" customFormat="1" ht="12.75" customHeight="1">
      <c r="B56" s="253"/>
      <c r="C56" s="257"/>
      <c r="D56" s="257"/>
      <c r="E56" s="257"/>
      <c r="F56" s="257"/>
      <c r="G56" s="257"/>
      <c r="H56" s="257"/>
      <c r="I56" s="257"/>
      <c r="J56" s="257"/>
      <c r="K56" s="255"/>
    </row>
    <row r="57" s="1" customFormat="1" ht="15" customHeight="1">
      <c r="B57" s="253"/>
      <c r="C57" s="257" t="s">
        <v>530</v>
      </c>
      <c r="D57" s="257"/>
      <c r="E57" s="257"/>
      <c r="F57" s="257"/>
      <c r="G57" s="257"/>
      <c r="H57" s="257"/>
      <c r="I57" s="257"/>
      <c r="J57" s="257"/>
      <c r="K57" s="255"/>
    </row>
    <row r="58" s="1" customFormat="1" ht="15" customHeight="1">
      <c r="B58" s="253"/>
      <c r="C58" s="259"/>
      <c r="D58" s="257" t="s">
        <v>531</v>
      </c>
      <c r="E58" s="257"/>
      <c r="F58" s="257"/>
      <c r="G58" s="257"/>
      <c r="H58" s="257"/>
      <c r="I58" s="257"/>
      <c r="J58" s="257"/>
      <c r="K58" s="255"/>
    </row>
    <row r="59" s="1" customFormat="1" ht="15" customHeight="1">
      <c r="B59" s="253"/>
      <c r="C59" s="259"/>
      <c r="D59" s="257" t="s">
        <v>532</v>
      </c>
      <c r="E59" s="257"/>
      <c r="F59" s="257"/>
      <c r="G59" s="257"/>
      <c r="H59" s="257"/>
      <c r="I59" s="257"/>
      <c r="J59" s="257"/>
      <c r="K59" s="255"/>
    </row>
    <row r="60" s="1" customFormat="1" ht="15" customHeight="1">
      <c r="B60" s="253"/>
      <c r="C60" s="259"/>
      <c r="D60" s="257" t="s">
        <v>533</v>
      </c>
      <c r="E60" s="257"/>
      <c r="F60" s="257"/>
      <c r="G60" s="257"/>
      <c r="H60" s="257"/>
      <c r="I60" s="257"/>
      <c r="J60" s="257"/>
      <c r="K60" s="255"/>
    </row>
    <row r="61" s="1" customFormat="1" ht="15" customHeight="1">
      <c r="B61" s="253"/>
      <c r="C61" s="259"/>
      <c r="D61" s="257" t="s">
        <v>534</v>
      </c>
      <c r="E61" s="257"/>
      <c r="F61" s="257"/>
      <c r="G61" s="257"/>
      <c r="H61" s="257"/>
      <c r="I61" s="257"/>
      <c r="J61" s="257"/>
      <c r="K61" s="255"/>
    </row>
    <row r="62" s="1" customFormat="1" ht="15" customHeight="1">
      <c r="B62" s="253"/>
      <c r="C62" s="259"/>
      <c r="D62" s="262" t="s">
        <v>535</v>
      </c>
      <c r="E62" s="262"/>
      <c r="F62" s="262"/>
      <c r="G62" s="262"/>
      <c r="H62" s="262"/>
      <c r="I62" s="262"/>
      <c r="J62" s="262"/>
      <c r="K62" s="255"/>
    </row>
    <row r="63" s="1" customFormat="1" ht="15" customHeight="1">
      <c r="B63" s="253"/>
      <c r="C63" s="259"/>
      <c r="D63" s="257" t="s">
        <v>536</v>
      </c>
      <c r="E63" s="257"/>
      <c r="F63" s="257"/>
      <c r="G63" s="257"/>
      <c r="H63" s="257"/>
      <c r="I63" s="257"/>
      <c r="J63" s="257"/>
      <c r="K63" s="255"/>
    </row>
    <row r="64" s="1" customFormat="1" ht="12.75" customHeight="1">
      <c r="B64" s="253"/>
      <c r="C64" s="259"/>
      <c r="D64" s="259"/>
      <c r="E64" s="263"/>
      <c r="F64" s="259"/>
      <c r="G64" s="259"/>
      <c r="H64" s="259"/>
      <c r="I64" s="259"/>
      <c r="J64" s="259"/>
      <c r="K64" s="255"/>
    </row>
    <row r="65" s="1" customFormat="1" ht="15" customHeight="1">
      <c r="B65" s="253"/>
      <c r="C65" s="259"/>
      <c r="D65" s="257" t="s">
        <v>537</v>
      </c>
      <c r="E65" s="257"/>
      <c r="F65" s="257"/>
      <c r="G65" s="257"/>
      <c r="H65" s="257"/>
      <c r="I65" s="257"/>
      <c r="J65" s="257"/>
      <c r="K65" s="255"/>
    </row>
    <row r="66" s="1" customFormat="1" ht="15" customHeight="1">
      <c r="B66" s="253"/>
      <c r="C66" s="259"/>
      <c r="D66" s="262" t="s">
        <v>538</v>
      </c>
      <c r="E66" s="262"/>
      <c r="F66" s="262"/>
      <c r="G66" s="262"/>
      <c r="H66" s="262"/>
      <c r="I66" s="262"/>
      <c r="J66" s="262"/>
      <c r="K66" s="255"/>
    </row>
    <row r="67" s="1" customFormat="1" ht="15" customHeight="1">
      <c r="B67" s="253"/>
      <c r="C67" s="259"/>
      <c r="D67" s="257" t="s">
        <v>539</v>
      </c>
      <c r="E67" s="257"/>
      <c r="F67" s="257"/>
      <c r="G67" s="257"/>
      <c r="H67" s="257"/>
      <c r="I67" s="257"/>
      <c r="J67" s="257"/>
      <c r="K67" s="255"/>
    </row>
    <row r="68" s="1" customFormat="1" ht="15" customHeight="1">
      <c r="B68" s="253"/>
      <c r="C68" s="259"/>
      <c r="D68" s="257" t="s">
        <v>540</v>
      </c>
      <c r="E68" s="257"/>
      <c r="F68" s="257"/>
      <c r="G68" s="257"/>
      <c r="H68" s="257"/>
      <c r="I68" s="257"/>
      <c r="J68" s="257"/>
      <c r="K68" s="255"/>
    </row>
    <row r="69" s="1" customFormat="1" ht="15" customHeight="1">
      <c r="B69" s="253"/>
      <c r="C69" s="259"/>
      <c r="D69" s="257" t="s">
        <v>541</v>
      </c>
      <c r="E69" s="257"/>
      <c r="F69" s="257"/>
      <c r="G69" s="257"/>
      <c r="H69" s="257"/>
      <c r="I69" s="257"/>
      <c r="J69" s="257"/>
      <c r="K69" s="255"/>
    </row>
    <row r="70" s="1" customFormat="1" ht="15" customHeight="1">
      <c r="B70" s="253"/>
      <c r="C70" s="259"/>
      <c r="D70" s="257" t="s">
        <v>542</v>
      </c>
      <c r="E70" s="257"/>
      <c r="F70" s="257"/>
      <c r="G70" s="257"/>
      <c r="H70" s="257"/>
      <c r="I70" s="257"/>
      <c r="J70" s="257"/>
      <c r="K70" s="255"/>
    </row>
    <row r="71" s="1" customFormat="1" ht="12.75" customHeight="1">
      <c r="B71" s="264"/>
      <c r="C71" s="265"/>
      <c r="D71" s="265"/>
      <c r="E71" s="265"/>
      <c r="F71" s="265"/>
      <c r="G71" s="265"/>
      <c r="H71" s="265"/>
      <c r="I71" s="265"/>
      <c r="J71" s="265"/>
      <c r="K71" s="266"/>
    </row>
    <row r="72" s="1" customFormat="1" ht="18.75" customHeight="1">
      <c r="B72" s="267"/>
      <c r="C72" s="267"/>
      <c r="D72" s="267"/>
      <c r="E72" s="267"/>
      <c r="F72" s="267"/>
      <c r="G72" s="267"/>
      <c r="H72" s="267"/>
      <c r="I72" s="267"/>
      <c r="J72" s="267"/>
      <c r="K72" s="268"/>
    </row>
    <row r="73" s="1" customFormat="1" ht="18.75" customHeight="1">
      <c r="B73" s="268"/>
      <c r="C73" s="268"/>
      <c r="D73" s="268"/>
      <c r="E73" s="268"/>
      <c r="F73" s="268"/>
      <c r="G73" s="268"/>
      <c r="H73" s="268"/>
      <c r="I73" s="268"/>
      <c r="J73" s="268"/>
      <c r="K73" s="268"/>
    </row>
    <row r="74" s="1" customFormat="1" ht="7.5" customHeight="1">
      <c r="B74" s="269"/>
      <c r="C74" s="270"/>
      <c r="D74" s="270"/>
      <c r="E74" s="270"/>
      <c r="F74" s="270"/>
      <c r="G74" s="270"/>
      <c r="H74" s="270"/>
      <c r="I74" s="270"/>
      <c r="J74" s="270"/>
      <c r="K74" s="271"/>
    </row>
    <row r="75" s="1" customFormat="1" ht="45" customHeight="1">
      <c r="B75" s="272"/>
      <c r="C75" s="273" t="s">
        <v>543</v>
      </c>
      <c r="D75" s="273"/>
      <c r="E75" s="273"/>
      <c r="F75" s="273"/>
      <c r="G75" s="273"/>
      <c r="H75" s="273"/>
      <c r="I75" s="273"/>
      <c r="J75" s="273"/>
      <c r="K75" s="274"/>
    </row>
    <row r="76" s="1" customFormat="1" ht="17.25" customHeight="1">
      <c r="B76" s="272"/>
      <c r="C76" s="275" t="s">
        <v>544</v>
      </c>
      <c r="D76" s="275"/>
      <c r="E76" s="275"/>
      <c r="F76" s="275" t="s">
        <v>545</v>
      </c>
      <c r="G76" s="276"/>
      <c r="H76" s="275" t="s">
        <v>61</v>
      </c>
      <c r="I76" s="275" t="s">
        <v>64</v>
      </c>
      <c r="J76" s="275" t="s">
        <v>546</v>
      </c>
      <c r="K76" s="274"/>
    </row>
    <row r="77" s="1" customFormat="1" ht="17.25" customHeight="1">
      <c r="B77" s="272"/>
      <c r="C77" s="277" t="s">
        <v>547</v>
      </c>
      <c r="D77" s="277"/>
      <c r="E77" s="277"/>
      <c r="F77" s="278" t="s">
        <v>548</v>
      </c>
      <c r="G77" s="279"/>
      <c r="H77" s="277"/>
      <c r="I77" s="277"/>
      <c r="J77" s="277" t="s">
        <v>549</v>
      </c>
      <c r="K77" s="274"/>
    </row>
    <row r="78" s="1" customFormat="1" ht="5.25" customHeight="1">
      <c r="B78" s="272"/>
      <c r="C78" s="280"/>
      <c r="D78" s="280"/>
      <c r="E78" s="280"/>
      <c r="F78" s="280"/>
      <c r="G78" s="281"/>
      <c r="H78" s="280"/>
      <c r="I78" s="280"/>
      <c r="J78" s="280"/>
      <c r="K78" s="274"/>
    </row>
    <row r="79" s="1" customFormat="1" ht="15" customHeight="1">
      <c r="B79" s="272"/>
      <c r="C79" s="260" t="s">
        <v>60</v>
      </c>
      <c r="D79" s="282"/>
      <c r="E79" s="282"/>
      <c r="F79" s="283" t="s">
        <v>550</v>
      </c>
      <c r="G79" s="284"/>
      <c r="H79" s="260" t="s">
        <v>551</v>
      </c>
      <c r="I79" s="260" t="s">
        <v>552</v>
      </c>
      <c r="J79" s="260">
        <v>20</v>
      </c>
      <c r="K79" s="274"/>
    </row>
    <row r="80" s="1" customFormat="1" ht="15" customHeight="1">
      <c r="B80" s="272"/>
      <c r="C80" s="260" t="s">
        <v>553</v>
      </c>
      <c r="D80" s="260"/>
      <c r="E80" s="260"/>
      <c r="F80" s="283" t="s">
        <v>550</v>
      </c>
      <c r="G80" s="284"/>
      <c r="H80" s="260" t="s">
        <v>554</v>
      </c>
      <c r="I80" s="260" t="s">
        <v>552</v>
      </c>
      <c r="J80" s="260">
        <v>120</v>
      </c>
      <c r="K80" s="274"/>
    </row>
    <row r="81" s="1" customFormat="1" ht="15" customHeight="1">
      <c r="B81" s="285"/>
      <c r="C81" s="260" t="s">
        <v>555</v>
      </c>
      <c r="D81" s="260"/>
      <c r="E81" s="260"/>
      <c r="F81" s="283" t="s">
        <v>556</v>
      </c>
      <c r="G81" s="284"/>
      <c r="H81" s="260" t="s">
        <v>557</v>
      </c>
      <c r="I81" s="260" t="s">
        <v>552</v>
      </c>
      <c r="J81" s="260">
        <v>50</v>
      </c>
      <c r="K81" s="274"/>
    </row>
    <row r="82" s="1" customFormat="1" ht="15" customHeight="1">
      <c r="B82" s="285"/>
      <c r="C82" s="260" t="s">
        <v>558</v>
      </c>
      <c r="D82" s="260"/>
      <c r="E82" s="260"/>
      <c r="F82" s="283" t="s">
        <v>550</v>
      </c>
      <c r="G82" s="284"/>
      <c r="H82" s="260" t="s">
        <v>559</v>
      </c>
      <c r="I82" s="260" t="s">
        <v>560</v>
      </c>
      <c r="J82" s="260"/>
      <c r="K82" s="274"/>
    </row>
    <row r="83" s="1" customFormat="1" ht="15" customHeight="1">
      <c r="B83" s="285"/>
      <c r="C83" s="286" t="s">
        <v>561</v>
      </c>
      <c r="D83" s="286"/>
      <c r="E83" s="286"/>
      <c r="F83" s="287" t="s">
        <v>556</v>
      </c>
      <c r="G83" s="286"/>
      <c r="H83" s="286" t="s">
        <v>562</v>
      </c>
      <c r="I83" s="286" t="s">
        <v>552</v>
      </c>
      <c r="J83" s="286">
        <v>15</v>
      </c>
      <c r="K83" s="274"/>
    </row>
    <row r="84" s="1" customFormat="1" ht="15" customHeight="1">
      <c r="B84" s="285"/>
      <c r="C84" s="286" t="s">
        <v>563</v>
      </c>
      <c r="D84" s="286"/>
      <c r="E84" s="286"/>
      <c r="F84" s="287" t="s">
        <v>556</v>
      </c>
      <c r="G84" s="286"/>
      <c r="H84" s="286" t="s">
        <v>564</v>
      </c>
      <c r="I84" s="286" t="s">
        <v>552</v>
      </c>
      <c r="J84" s="286">
        <v>15</v>
      </c>
      <c r="K84" s="274"/>
    </row>
    <row r="85" s="1" customFormat="1" ht="15" customHeight="1">
      <c r="B85" s="285"/>
      <c r="C85" s="286" t="s">
        <v>565</v>
      </c>
      <c r="D85" s="286"/>
      <c r="E85" s="286"/>
      <c r="F85" s="287" t="s">
        <v>556</v>
      </c>
      <c r="G85" s="286"/>
      <c r="H85" s="286" t="s">
        <v>566</v>
      </c>
      <c r="I85" s="286" t="s">
        <v>552</v>
      </c>
      <c r="J85" s="286">
        <v>20</v>
      </c>
      <c r="K85" s="274"/>
    </row>
    <row r="86" s="1" customFormat="1" ht="15" customHeight="1">
      <c r="B86" s="285"/>
      <c r="C86" s="286" t="s">
        <v>567</v>
      </c>
      <c r="D86" s="286"/>
      <c r="E86" s="286"/>
      <c r="F86" s="287" t="s">
        <v>556</v>
      </c>
      <c r="G86" s="286"/>
      <c r="H86" s="286" t="s">
        <v>568</v>
      </c>
      <c r="I86" s="286" t="s">
        <v>552</v>
      </c>
      <c r="J86" s="286">
        <v>20</v>
      </c>
      <c r="K86" s="274"/>
    </row>
    <row r="87" s="1" customFormat="1" ht="15" customHeight="1">
      <c r="B87" s="285"/>
      <c r="C87" s="260" t="s">
        <v>569</v>
      </c>
      <c r="D87" s="260"/>
      <c r="E87" s="260"/>
      <c r="F87" s="283" t="s">
        <v>556</v>
      </c>
      <c r="G87" s="284"/>
      <c r="H87" s="260" t="s">
        <v>570</v>
      </c>
      <c r="I87" s="260" t="s">
        <v>552</v>
      </c>
      <c r="J87" s="260">
        <v>50</v>
      </c>
      <c r="K87" s="274"/>
    </row>
    <row r="88" s="1" customFormat="1" ht="15" customHeight="1">
      <c r="B88" s="285"/>
      <c r="C88" s="260" t="s">
        <v>571</v>
      </c>
      <c r="D88" s="260"/>
      <c r="E88" s="260"/>
      <c r="F88" s="283" t="s">
        <v>556</v>
      </c>
      <c r="G88" s="284"/>
      <c r="H88" s="260" t="s">
        <v>572</v>
      </c>
      <c r="I88" s="260" t="s">
        <v>552</v>
      </c>
      <c r="J88" s="260">
        <v>20</v>
      </c>
      <c r="K88" s="274"/>
    </row>
    <row r="89" s="1" customFormat="1" ht="15" customHeight="1">
      <c r="B89" s="285"/>
      <c r="C89" s="260" t="s">
        <v>573</v>
      </c>
      <c r="D89" s="260"/>
      <c r="E89" s="260"/>
      <c r="F89" s="283" t="s">
        <v>556</v>
      </c>
      <c r="G89" s="284"/>
      <c r="H89" s="260" t="s">
        <v>574</v>
      </c>
      <c r="I89" s="260" t="s">
        <v>552</v>
      </c>
      <c r="J89" s="260">
        <v>20</v>
      </c>
      <c r="K89" s="274"/>
    </row>
    <row r="90" s="1" customFormat="1" ht="15" customHeight="1">
      <c r="B90" s="285"/>
      <c r="C90" s="260" t="s">
        <v>575</v>
      </c>
      <c r="D90" s="260"/>
      <c r="E90" s="260"/>
      <c r="F90" s="283" t="s">
        <v>556</v>
      </c>
      <c r="G90" s="284"/>
      <c r="H90" s="260" t="s">
        <v>576</v>
      </c>
      <c r="I90" s="260" t="s">
        <v>552</v>
      </c>
      <c r="J90" s="260">
        <v>50</v>
      </c>
      <c r="K90" s="274"/>
    </row>
    <row r="91" s="1" customFormat="1" ht="15" customHeight="1">
      <c r="B91" s="285"/>
      <c r="C91" s="260" t="s">
        <v>577</v>
      </c>
      <c r="D91" s="260"/>
      <c r="E91" s="260"/>
      <c r="F91" s="283" t="s">
        <v>556</v>
      </c>
      <c r="G91" s="284"/>
      <c r="H91" s="260" t="s">
        <v>577</v>
      </c>
      <c r="I91" s="260" t="s">
        <v>552</v>
      </c>
      <c r="J91" s="260">
        <v>50</v>
      </c>
      <c r="K91" s="274"/>
    </row>
    <row r="92" s="1" customFormat="1" ht="15" customHeight="1">
      <c r="B92" s="285"/>
      <c r="C92" s="260" t="s">
        <v>578</v>
      </c>
      <c r="D92" s="260"/>
      <c r="E92" s="260"/>
      <c r="F92" s="283" t="s">
        <v>556</v>
      </c>
      <c r="G92" s="284"/>
      <c r="H92" s="260" t="s">
        <v>579</v>
      </c>
      <c r="I92" s="260" t="s">
        <v>552</v>
      </c>
      <c r="J92" s="260">
        <v>255</v>
      </c>
      <c r="K92" s="274"/>
    </row>
    <row r="93" s="1" customFormat="1" ht="15" customHeight="1">
      <c r="B93" s="285"/>
      <c r="C93" s="260" t="s">
        <v>580</v>
      </c>
      <c r="D93" s="260"/>
      <c r="E93" s="260"/>
      <c r="F93" s="283" t="s">
        <v>550</v>
      </c>
      <c r="G93" s="284"/>
      <c r="H93" s="260" t="s">
        <v>581</v>
      </c>
      <c r="I93" s="260" t="s">
        <v>582</v>
      </c>
      <c r="J93" s="260"/>
      <c r="K93" s="274"/>
    </row>
    <row r="94" s="1" customFormat="1" ht="15" customHeight="1">
      <c r="B94" s="285"/>
      <c r="C94" s="260" t="s">
        <v>583</v>
      </c>
      <c r="D94" s="260"/>
      <c r="E94" s="260"/>
      <c r="F94" s="283" t="s">
        <v>550</v>
      </c>
      <c r="G94" s="284"/>
      <c r="H94" s="260" t="s">
        <v>584</v>
      </c>
      <c r="I94" s="260" t="s">
        <v>585</v>
      </c>
      <c r="J94" s="260"/>
      <c r="K94" s="274"/>
    </row>
    <row r="95" s="1" customFormat="1" ht="15" customHeight="1">
      <c r="B95" s="285"/>
      <c r="C95" s="260" t="s">
        <v>586</v>
      </c>
      <c r="D95" s="260"/>
      <c r="E95" s="260"/>
      <c r="F95" s="283" t="s">
        <v>550</v>
      </c>
      <c r="G95" s="284"/>
      <c r="H95" s="260" t="s">
        <v>586</v>
      </c>
      <c r="I95" s="260" t="s">
        <v>585</v>
      </c>
      <c r="J95" s="260"/>
      <c r="K95" s="274"/>
    </row>
    <row r="96" s="1" customFormat="1" ht="15" customHeight="1">
      <c r="B96" s="285"/>
      <c r="C96" s="260" t="s">
        <v>45</v>
      </c>
      <c r="D96" s="260"/>
      <c r="E96" s="260"/>
      <c r="F96" s="283" t="s">
        <v>550</v>
      </c>
      <c r="G96" s="284"/>
      <c r="H96" s="260" t="s">
        <v>587</v>
      </c>
      <c r="I96" s="260" t="s">
        <v>585</v>
      </c>
      <c r="J96" s="260"/>
      <c r="K96" s="274"/>
    </row>
    <row r="97" s="1" customFormat="1" ht="15" customHeight="1">
      <c r="B97" s="285"/>
      <c r="C97" s="260" t="s">
        <v>55</v>
      </c>
      <c r="D97" s="260"/>
      <c r="E97" s="260"/>
      <c r="F97" s="283" t="s">
        <v>550</v>
      </c>
      <c r="G97" s="284"/>
      <c r="H97" s="260" t="s">
        <v>588</v>
      </c>
      <c r="I97" s="260" t="s">
        <v>585</v>
      </c>
      <c r="J97" s="260"/>
      <c r="K97" s="274"/>
    </row>
    <row r="98" s="1" customFormat="1" ht="15" customHeight="1">
      <c r="B98" s="288"/>
      <c r="C98" s="289"/>
      <c r="D98" s="289"/>
      <c r="E98" s="289"/>
      <c r="F98" s="289"/>
      <c r="G98" s="289"/>
      <c r="H98" s="289"/>
      <c r="I98" s="289"/>
      <c r="J98" s="289"/>
      <c r="K98" s="290"/>
    </row>
    <row r="99" s="1" customFormat="1" ht="18.75" customHeight="1">
      <c r="B99" s="291"/>
      <c r="C99" s="292"/>
      <c r="D99" s="292"/>
      <c r="E99" s="292"/>
      <c r="F99" s="292"/>
      <c r="G99" s="292"/>
      <c r="H99" s="292"/>
      <c r="I99" s="292"/>
      <c r="J99" s="292"/>
      <c r="K99" s="291"/>
    </row>
    <row r="100" s="1" customFormat="1" ht="18.75" customHeight="1">
      <c r="B100" s="268"/>
      <c r="C100" s="268"/>
      <c r="D100" s="268"/>
      <c r="E100" s="268"/>
      <c r="F100" s="268"/>
      <c r="G100" s="268"/>
      <c r="H100" s="268"/>
      <c r="I100" s="268"/>
      <c r="J100" s="268"/>
      <c r="K100" s="268"/>
    </row>
    <row r="101" s="1" customFormat="1" ht="7.5" customHeight="1">
      <c r="B101" s="269"/>
      <c r="C101" s="270"/>
      <c r="D101" s="270"/>
      <c r="E101" s="270"/>
      <c r="F101" s="270"/>
      <c r="G101" s="270"/>
      <c r="H101" s="270"/>
      <c r="I101" s="270"/>
      <c r="J101" s="270"/>
      <c r="K101" s="271"/>
    </row>
    <row r="102" s="1" customFormat="1" ht="45" customHeight="1">
      <c r="B102" s="272"/>
      <c r="C102" s="273" t="s">
        <v>589</v>
      </c>
      <c r="D102" s="273"/>
      <c r="E102" s="273"/>
      <c r="F102" s="273"/>
      <c r="G102" s="273"/>
      <c r="H102" s="273"/>
      <c r="I102" s="273"/>
      <c r="J102" s="273"/>
      <c r="K102" s="274"/>
    </row>
    <row r="103" s="1" customFormat="1" ht="17.25" customHeight="1">
      <c r="B103" s="272"/>
      <c r="C103" s="275" t="s">
        <v>544</v>
      </c>
      <c r="D103" s="275"/>
      <c r="E103" s="275"/>
      <c r="F103" s="275" t="s">
        <v>545</v>
      </c>
      <c r="G103" s="276"/>
      <c r="H103" s="275" t="s">
        <v>61</v>
      </c>
      <c r="I103" s="275" t="s">
        <v>64</v>
      </c>
      <c r="J103" s="275" t="s">
        <v>546</v>
      </c>
      <c r="K103" s="274"/>
    </row>
    <row r="104" s="1" customFormat="1" ht="17.25" customHeight="1">
      <c r="B104" s="272"/>
      <c r="C104" s="277" t="s">
        <v>547</v>
      </c>
      <c r="D104" s="277"/>
      <c r="E104" s="277"/>
      <c r="F104" s="278" t="s">
        <v>548</v>
      </c>
      <c r="G104" s="279"/>
      <c r="H104" s="277"/>
      <c r="I104" s="277"/>
      <c r="J104" s="277" t="s">
        <v>549</v>
      </c>
      <c r="K104" s="274"/>
    </row>
    <row r="105" s="1" customFormat="1" ht="5.25" customHeight="1">
      <c r="B105" s="272"/>
      <c r="C105" s="275"/>
      <c r="D105" s="275"/>
      <c r="E105" s="275"/>
      <c r="F105" s="275"/>
      <c r="G105" s="293"/>
      <c r="H105" s="275"/>
      <c r="I105" s="275"/>
      <c r="J105" s="275"/>
      <c r="K105" s="274"/>
    </row>
    <row r="106" s="1" customFormat="1" ht="15" customHeight="1">
      <c r="B106" s="272"/>
      <c r="C106" s="260" t="s">
        <v>60</v>
      </c>
      <c r="D106" s="282"/>
      <c r="E106" s="282"/>
      <c r="F106" s="283" t="s">
        <v>550</v>
      </c>
      <c r="G106" s="260"/>
      <c r="H106" s="260" t="s">
        <v>590</v>
      </c>
      <c r="I106" s="260" t="s">
        <v>552</v>
      </c>
      <c r="J106" s="260">
        <v>20</v>
      </c>
      <c r="K106" s="274"/>
    </row>
    <row r="107" s="1" customFormat="1" ht="15" customHeight="1">
      <c r="B107" s="272"/>
      <c r="C107" s="260" t="s">
        <v>553</v>
      </c>
      <c r="D107" s="260"/>
      <c r="E107" s="260"/>
      <c r="F107" s="283" t="s">
        <v>550</v>
      </c>
      <c r="G107" s="260"/>
      <c r="H107" s="260" t="s">
        <v>590</v>
      </c>
      <c r="I107" s="260" t="s">
        <v>552</v>
      </c>
      <c r="J107" s="260">
        <v>120</v>
      </c>
      <c r="K107" s="274"/>
    </row>
    <row r="108" s="1" customFormat="1" ht="15" customHeight="1">
      <c r="B108" s="285"/>
      <c r="C108" s="260" t="s">
        <v>555</v>
      </c>
      <c r="D108" s="260"/>
      <c r="E108" s="260"/>
      <c r="F108" s="283" t="s">
        <v>556</v>
      </c>
      <c r="G108" s="260"/>
      <c r="H108" s="260" t="s">
        <v>590</v>
      </c>
      <c r="I108" s="260" t="s">
        <v>552</v>
      </c>
      <c r="J108" s="260">
        <v>50</v>
      </c>
      <c r="K108" s="274"/>
    </row>
    <row r="109" s="1" customFormat="1" ht="15" customHeight="1">
      <c r="B109" s="285"/>
      <c r="C109" s="260" t="s">
        <v>558</v>
      </c>
      <c r="D109" s="260"/>
      <c r="E109" s="260"/>
      <c r="F109" s="283" t="s">
        <v>550</v>
      </c>
      <c r="G109" s="260"/>
      <c r="H109" s="260" t="s">
        <v>590</v>
      </c>
      <c r="I109" s="260" t="s">
        <v>560</v>
      </c>
      <c r="J109" s="260"/>
      <c r="K109" s="274"/>
    </row>
    <row r="110" s="1" customFormat="1" ht="15" customHeight="1">
      <c r="B110" s="285"/>
      <c r="C110" s="260" t="s">
        <v>569</v>
      </c>
      <c r="D110" s="260"/>
      <c r="E110" s="260"/>
      <c r="F110" s="283" t="s">
        <v>556</v>
      </c>
      <c r="G110" s="260"/>
      <c r="H110" s="260" t="s">
        <v>590</v>
      </c>
      <c r="I110" s="260" t="s">
        <v>552</v>
      </c>
      <c r="J110" s="260">
        <v>50</v>
      </c>
      <c r="K110" s="274"/>
    </row>
    <row r="111" s="1" customFormat="1" ht="15" customHeight="1">
      <c r="B111" s="285"/>
      <c r="C111" s="260" t="s">
        <v>577</v>
      </c>
      <c r="D111" s="260"/>
      <c r="E111" s="260"/>
      <c r="F111" s="283" t="s">
        <v>556</v>
      </c>
      <c r="G111" s="260"/>
      <c r="H111" s="260" t="s">
        <v>590</v>
      </c>
      <c r="I111" s="260" t="s">
        <v>552</v>
      </c>
      <c r="J111" s="260">
        <v>50</v>
      </c>
      <c r="K111" s="274"/>
    </row>
    <row r="112" s="1" customFormat="1" ht="15" customHeight="1">
      <c r="B112" s="285"/>
      <c r="C112" s="260" t="s">
        <v>575</v>
      </c>
      <c r="D112" s="260"/>
      <c r="E112" s="260"/>
      <c r="F112" s="283" t="s">
        <v>556</v>
      </c>
      <c r="G112" s="260"/>
      <c r="H112" s="260" t="s">
        <v>590</v>
      </c>
      <c r="I112" s="260" t="s">
        <v>552</v>
      </c>
      <c r="J112" s="260">
        <v>50</v>
      </c>
      <c r="K112" s="274"/>
    </row>
    <row r="113" s="1" customFormat="1" ht="15" customHeight="1">
      <c r="B113" s="285"/>
      <c r="C113" s="260" t="s">
        <v>60</v>
      </c>
      <c r="D113" s="260"/>
      <c r="E113" s="260"/>
      <c r="F113" s="283" t="s">
        <v>550</v>
      </c>
      <c r="G113" s="260"/>
      <c r="H113" s="260" t="s">
        <v>591</v>
      </c>
      <c r="I113" s="260" t="s">
        <v>552</v>
      </c>
      <c r="J113" s="260">
        <v>20</v>
      </c>
      <c r="K113" s="274"/>
    </row>
    <row r="114" s="1" customFormat="1" ht="15" customHeight="1">
      <c r="B114" s="285"/>
      <c r="C114" s="260" t="s">
        <v>592</v>
      </c>
      <c r="D114" s="260"/>
      <c r="E114" s="260"/>
      <c r="F114" s="283" t="s">
        <v>550</v>
      </c>
      <c r="G114" s="260"/>
      <c r="H114" s="260" t="s">
        <v>593</v>
      </c>
      <c r="I114" s="260" t="s">
        <v>552</v>
      </c>
      <c r="J114" s="260">
        <v>120</v>
      </c>
      <c r="K114" s="274"/>
    </row>
    <row r="115" s="1" customFormat="1" ht="15" customHeight="1">
      <c r="B115" s="285"/>
      <c r="C115" s="260" t="s">
        <v>45</v>
      </c>
      <c r="D115" s="260"/>
      <c r="E115" s="260"/>
      <c r="F115" s="283" t="s">
        <v>550</v>
      </c>
      <c r="G115" s="260"/>
      <c r="H115" s="260" t="s">
        <v>594</v>
      </c>
      <c r="I115" s="260" t="s">
        <v>585</v>
      </c>
      <c r="J115" s="260"/>
      <c r="K115" s="274"/>
    </row>
    <row r="116" s="1" customFormat="1" ht="15" customHeight="1">
      <c r="B116" s="285"/>
      <c r="C116" s="260" t="s">
        <v>55</v>
      </c>
      <c r="D116" s="260"/>
      <c r="E116" s="260"/>
      <c r="F116" s="283" t="s">
        <v>550</v>
      </c>
      <c r="G116" s="260"/>
      <c r="H116" s="260" t="s">
        <v>595</v>
      </c>
      <c r="I116" s="260" t="s">
        <v>585</v>
      </c>
      <c r="J116" s="260"/>
      <c r="K116" s="274"/>
    </row>
    <row r="117" s="1" customFormat="1" ht="15" customHeight="1">
      <c r="B117" s="285"/>
      <c r="C117" s="260" t="s">
        <v>64</v>
      </c>
      <c r="D117" s="260"/>
      <c r="E117" s="260"/>
      <c r="F117" s="283" t="s">
        <v>550</v>
      </c>
      <c r="G117" s="260"/>
      <c r="H117" s="260" t="s">
        <v>596</v>
      </c>
      <c r="I117" s="260" t="s">
        <v>597</v>
      </c>
      <c r="J117" s="260"/>
      <c r="K117" s="274"/>
    </row>
    <row r="118" s="1" customFormat="1" ht="15" customHeight="1">
      <c r="B118" s="288"/>
      <c r="C118" s="294"/>
      <c r="D118" s="294"/>
      <c r="E118" s="294"/>
      <c r="F118" s="294"/>
      <c r="G118" s="294"/>
      <c r="H118" s="294"/>
      <c r="I118" s="294"/>
      <c r="J118" s="294"/>
      <c r="K118" s="290"/>
    </row>
    <row r="119" s="1" customFormat="1" ht="18.75" customHeight="1">
      <c r="B119" s="295"/>
      <c r="C119" s="296"/>
      <c r="D119" s="296"/>
      <c r="E119" s="296"/>
      <c r="F119" s="297"/>
      <c r="G119" s="296"/>
      <c r="H119" s="296"/>
      <c r="I119" s="296"/>
      <c r="J119" s="296"/>
      <c r="K119" s="295"/>
    </row>
    <row r="120" s="1" customFormat="1" ht="18.75" customHeight="1">
      <c r="B120" s="268"/>
      <c r="C120" s="268"/>
      <c r="D120" s="268"/>
      <c r="E120" s="268"/>
      <c r="F120" s="268"/>
      <c r="G120" s="268"/>
      <c r="H120" s="268"/>
      <c r="I120" s="268"/>
      <c r="J120" s="268"/>
      <c r="K120" s="268"/>
    </row>
    <row r="121" s="1" customFormat="1" ht="7.5" customHeight="1">
      <c r="B121" s="298"/>
      <c r="C121" s="299"/>
      <c r="D121" s="299"/>
      <c r="E121" s="299"/>
      <c r="F121" s="299"/>
      <c r="G121" s="299"/>
      <c r="H121" s="299"/>
      <c r="I121" s="299"/>
      <c r="J121" s="299"/>
      <c r="K121" s="300"/>
    </row>
    <row r="122" s="1" customFormat="1" ht="45" customHeight="1">
      <c r="B122" s="301"/>
      <c r="C122" s="251" t="s">
        <v>598</v>
      </c>
      <c r="D122" s="251"/>
      <c r="E122" s="251"/>
      <c r="F122" s="251"/>
      <c r="G122" s="251"/>
      <c r="H122" s="251"/>
      <c r="I122" s="251"/>
      <c r="J122" s="251"/>
      <c r="K122" s="302"/>
    </row>
    <row r="123" s="1" customFormat="1" ht="17.25" customHeight="1">
      <c r="B123" s="303"/>
      <c r="C123" s="275" t="s">
        <v>544</v>
      </c>
      <c r="D123" s="275"/>
      <c r="E123" s="275"/>
      <c r="F123" s="275" t="s">
        <v>545</v>
      </c>
      <c r="G123" s="276"/>
      <c r="H123" s="275" t="s">
        <v>61</v>
      </c>
      <c r="I123" s="275" t="s">
        <v>64</v>
      </c>
      <c r="J123" s="275" t="s">
        <v>546</v>
      </c>
      <c r="K123" s="304"/>
    </row>
    <row r="124" s="1" customFormat="1" ht="17.25" customHeight="1">
      <c r="B124" s="303"/>
      <c r="C124" s="277" t="s">
        <v>547</v>
      </c>
      <c r="D124" s="277"/>
      <c r="E124" s="277"/>
      <c r="F124" s="278" t="s">
        <v>548</v>
      </c>
      <c r="G124" s="279"/>
      <c r="H124" s="277"/>
      <c r="I124" s="277"/>
      <c r="J124" s="277" t="s">
        <v>549</v>
      </c>
      <c r="K124" s="304"/>
    </row>
    <row r="125" s="1" customFormat="1" ht="5.25" customHeight="1">
      <c r="B125" s="305"/>
      <c r="C125" s="280"/>
      <c r="D125" s="280"/>
      <c r="E125" s="280"/>
      <c r="F125" s="280"/>
      <c r="G125" s="306"/>
      <c r="H125" s="280"/>
      <c r="I125" s="280"/>
      <c r="J125" s="280"/>
      <c r="K125" s="307"/>
    </row>
    <row r="126" s="1" customFormat="1" ht="15" customHeight="1">
      <c r="B126" s="305"/>
      <c r="C126" s="260" t="s">
        <v>553</v>
      </c>
      <c r="D126" s="282"/>
      <c r="E126" s="282"/>
      <c r="F126" s="283" t="s">
        <v>550</v>
      </c>
      <c r="G126" s="260"/>
      <c r="H126" s="260" t="s">
        <v>590</v>
      </c>
      <c r="I126" s="260" t="s">
        <v>552</v>
      </c>
      <c r="J126" s="260">
        <v>120</v>
      </c>
      <c r="K126" s="308"/>
    </row>
    <row r="127" s="1" customFormat="1" ht="15" customHeight="1">
      <c r="B127" s="305"/>
      <c r="C127" s="260" t="s">
        <v>599</v>
      </c>
      <c r="D127" s="260"/>
      <c r="E127" s="260"/>
      <c r="F127" s="283" t="s">
        <v>550</v>
      </c>
      <c r="G127" s="260"/>
      <c r="H127" s="260" t="s">
        <v>600</v>
      </c>
      <c r="I127" s="260" t="s">
        <v>552</v>
      </c>
      <c r="J127" s="260" t="s">
        <v>601</v>
      </c>
      <c r="K127" s="308"/>
    </row>
    <row r="128" s="1" customFormat="1" ht="15" customHeight="1">
      <c r="B128" s="305"/>
      <c r="C128" s="260" t="s">
        <v>498</v>
      </c>
      <c r="D128" s="260"/>
      <c r="E128" s="260"/>
      <c r="F128" s="283" t="s">
        <v>550</v>
      </c>
      <c r="G128" s="260"/>
      <c r="H128" s="260" t="s">
        <v>602</v>
      </c>
      <c r="I128" s="260" t="s">
        <v>552</v>
      </c>
      <c r="J128" s="260" t="s">
        <v>601</v>
      </c>
      <c r="K128" s="308"/>
    </row>
    <row r="129" s="1" customFormat="1" ht="15" customHeight="1">
      <c r="B129" s="305"/>
      <c r="C129" s="260" t="s">
        <v>561</v>
      </c>
      <c r="D129" s="260"/>
      <c r="E129" s="260"/>
      <c r="F129" s="283" t="s">
        <v>556</v>
      </c>
      <c r="G129" s="260"/>
      <c r="H129" s="260" t="s">
        <v>562</v>
      </c>
      <c r="I129" s="260" t="s">
        <v>552</v>
      </c>
      <c r="J129" s="260">
        <v>15</v>
      </c>
      <c r="K129" s="308"/>
    </row>
    <row r="130" s="1" customFormat="1" ht="15" customHeight="1">
      <c r="B130" s="305"/>
      <c r="C130" s="286" t="s">
        <v>563</v>
      </c>
      <c r="D130" s="286"/>
      <c r="E130" s="286"/>
      <c r="F130" s="287" t="s">
        <v>556</v>
      </c>
      <c r="G130" s="286"/>
      <c r="H130" s="286" t="s">
        <v>564</v>
      </c>
      <c r="I130" s="286" t="s">
        <v>552</v>
      </c>
      <c r="J130" s="286">
        <v>15</v>
      </c>
      <c r="K130" s="308"/>
    </row>
    <row r="131" s="1" customFormat="1" ht="15" customHeight="1">
      <c r="B131" s="305"/>
      <c r="C131" s="286" t="s">
        <v>565</v>
      </c>
      <c r="D131" s="286"/>
      <c r="E131" s="286"/>
      <c r="F131" s="287" t="s">
        <v>556</v>
      </c>
      <c r="G131" s="286"/>
      <c r="H131" s="286" t="s">
        <v>566</v>
      </c>
      <c r="I131" s="286" t="s">
        <v>552</v>
      </c>
      <c r="J131" s="286">
        <v>20</v>
      </c>
      <c r="K131" s="308"/>
    </row>
    <row r="132" s="1" customFormat="1" ht="15" customHeight="1">
      <c r="B132" s="305"/>
      <c r="C132" s="286" t="s">
        <v>567</v>
      </c>
      <c r="D132" s="286"/>
      <c r="E132" s="286"/>
      <c r="F132" s="287" t="s">
        <v>556</v>
      </c>
      <c r="G132" s="286"/>
      <c r="H132" s="286" t="s">
        <v>568</v>
      </c>
      <c r="I132" s="286" t="s">
        <v>552</v>
      </c>
      <c r="J132" s="286">
        <v>20</v>
      </c>
      <c r="K132" s="308"/>
    </row>
    <row r="133" s="1" customFormat="1" ht="15" customHeight="1">
      <c r="B133" s="305"/>
      <c r="C133" s="260" t="s">
        <v>555</v>
      </c>
      <c r="D133" s="260"/>
      <c r="E133" s="260"/>
      <c r="F133" s="283" t="s">
        <v>556</v>
      </c>
      <c r="G133" s="260"/>
      <c r="H133" s="260" t="s">
        <v>590</v>
      </c>
      <c r="I133" s="260" t="s">
        <v>552</v>
      </c>
      <c r="J133" s="260">
        <v>50</v>
      </c>
      <c r="K133" s="308"/>
    </row>
    <row r="134" s="1" customFormat="1" ht="15" customHeight="1">
      <c r="B134" s="305"/>
      <c r="C134" s="260" t="s">
        <v>569</v>
      </c>
      <c r="D134" s="260"/>
      <c r="E134" s="260"/>
      <c r="F134" s="283" t="s">
        <v>556</v>
      </c>
      <c r="G134" s="260"/>
      <c r="H134" s="260" t="s">
        <v>590</v>
      </c>
      <c r="I134" s="260" t="s">
        <v>552</v>
      </c>
      <c r="J134" s="260">
        <v>50</v>
      </c>
      <c r="K134" s="308"/>
    </row>
    <row r="135" s="1" customFormat="1" ht="15" customHeight="1">
      <c r="B135" s="305"/>
      <c r="C135" s="260" t="s">
        <v>575</v>
      </c>
      <c r="D135" s="260"/>
      <c r="E135" s="260"/>
      <c r="F135" s="283" t="s">
        <v>556</v>
      </c>
      <c r="G135" s="260"/>
      <c r="H135" s="260" t="s">
        <v>590</v>
      </c>
      <c r="I135" s="260" t="s">
        <v>552</v>
      </c>
      <c r="J135" s="260">
        <v>50</v>
      </c>
      <c r="K135" s="308"/>
    </row>
    <row r="136" s="1" customFormat="1" ht="15" customHeight="1">
      <c r="B136" s="305"/>
      <c r="C136" s="260" t="s">
        <v>577</v>
      </c>
      <c r="D136" s="260"/>
      <c r="E136" s="260"/>
      <c r="F136" s="283" t="s">
        <v>556</v>
      </c>
      <c r="G136" s="260"/>
      <c r="H136" s="260" t="s">
        <v>590</v>
      </c>
      <c r="I136" s="260" t="s">
        <v>552</v>
      </c>
      <c r="J136" s="260">
        <v>50</v>
      </c>
      <c r="K136" s="308"/>
    </row>
    <row r="137" s="1" customFormat="1" ht="15" customHeight="1">
      <c r="B137" s="305"/>
      <c r="C137" s="260" t="s">
        <v>578</v>
      </c>
      <c r="D137" s="260"/>
      <c r="E137" s="260"/>
      <c r="F137" s="283" t="s">
        <v>556</v>
      </c>
      <c r="G137" s="260"/>
      <c r="H137" s="260" t="s">
        <v>603</v>
      </c>
      <c r="I137" s="260" t="s">
        <v>552</v>
      </c>
      <c r="J137" s="260">
        <v>255</v>
      </c>
      <c r="K137" s="308"/>
    </row>
    <row r="138" s="1" customFormat="1" ht="15" customHeight="1">
      <c r="B138" s="305"/>
      <c r="C138" s="260" t="s">
        <v>580</v>
      </c>
      <c r="D138" s="260"/>
      <c r="E138" s="260"/>
      <c r="F138" s="283" t="s">
        <v>550</v>
      </c>
      <c r="G138" s="260"/>
      <c r="H138" s="260" t="s">
        <v>604</v>
      </c>
      <c r="I138" s="260" t="s">
        <v>582</v>
      </c>
      <c r="J138" s="260"/>
      <c r="K138" s="308"/>
    </row>
    <row r="139" s="1" customFormat="1" ht="15" customHeight="1">
      <c r="B139" s="305"/>
      <c r="C139" s="260" t="s">
        <v>583</v>
      </c>
      <c r="D139" s="260"/>
      <c r="E139" s="260"/>
      <c r="F139" s="283" t="s">
        <v>550</v>
      </c>
      <c r="G139" s="260"/>
      <c r="H139" s="260" t="s">
        <v>605</v>
      </c>
      <c r="I139" s="260" t="s">
        <v>585</v>
      </c>
      <c r="J139" s="260"/>
      <c r="K139" s="308"/>
    </row>
    <row r="140" s="1" customFormat="1" ht="15" customHeight="1">
      <c r="B140" s="305"/>
      <c r="C140" s="260" t="s">
        <v>586</v>
      </c>
      <c r="D140" s="260"/>
      <c r="E140" s="260"/>
      <c r="F140" s="283" t="s">
        <v>550</v>
      </c>
      <c r="G140" s="260"/>
      <c r="H140" s="260" t="s">
        <v>586</v>
      </c>
      <c r="I140" s="260" t="s">
        <v>585</v>
      </c>
      <c r="J140" s="260"/>
      <c r="K140" s="308"/>
    </row>
    <row r="141" s="1" customFormat="1" ht="15" customHeight="1">
      <c r="B141" s="305"/>
      <c r="C141" s="260" t="s">
        <v>45</v>
      </c>
      <c r="D141" s="260"/>
      <c r="E141" s="260"/>
      <c r="F141" s="283" t="s">
        <v>550</v>
      </c>
      <c r="G141" s="260"/>
      <c r="H141" s="260" t="s">
        <v>606</v>
      </c>
      <c r="I141" s="260" t="s">
        <v>585</v>
      </c>
      <c r="J141" s="260"/>
      <c r="K141" s="308"/>
    </row>
    <row r="142" s="1" customFormat="1" ht="15" customHeight="1">
      <c r="B142" s="305"/>
      <c r="C142" s="260" t="s">
        <v>607</v>
      </c>
      <c r="D142" s="260"/>
      <c r="E142" s="260"/>
      <c r="F142" s="283" t="s">
        <v>550</v>
      </c>
      <c r="G142" s="260"/>
      <c r="H142" s="260" t="s">
        <v>608</v>
      </c>
      <c r="I142" s="260" t="s">
        <v>585</v>
      </c>
      <c r="J142" s="260"/>
      <c r="K142" s="308"/>
    </row>
    <row r="143" s="1" customFormat="1" ht="15" customHeight="1">
      <c r="B143" s="309"/>
      <c r="C143" s="310"/>
      <c r="D143" s="310"/>
      <c r="E143" s="310"/>
      <c r="F143" s="310"/>
      <c r="G143" s="310"/>
      <c r="H143" s="310"/>
      <c r="I143" s="310"/>
      <c r="J143" s="310"/>
      <c r="K143" s="311"/>
    </row>
    <row r="144" s="1" customFormat="1" ht="18.75" customHeight="1">
      <c r="B144" s="296"/>
      <c r="C144" s="296"/>
      <c r="D144" s="296"/>
      <c r="E144" s="296"/>
      <c r="F144" s="297"/>
      <c r="G144" s="296"/>
      <c r="H144" s="296"/>
      <c r="I144" s="296"/>
      <c r="J144" s="296"/>
      <c r="K144" s="296"/>
    </row>
    <row r="145" s="1" customFormat="1" ht="18.75" customHeight="1">
      <c r="B145" s="268"/>
      <c r="C145" s="268"/>
      <c r="D145" s="268"/>
      <c r="E145" s="268"/>
      <c r="F145" s="268"/>
      <c r="G145" s="268"/>
      <c r="H145" s="268"/>
      <c r="I145" s="268"/>
      <c r="J145" s="268"/>
      <c r="K145" s="268"/>
    </row>
    <row r="146" s="1" customFormat="1" ht="7.5" customHeight="1">
      <c r="B146" s="269"/>
      <c r="C146" s="270"/>
      <c r="D146" s="270"/>
      <c r="E146" s="270"/>
      <c r="F146" s="270"/>
      <c r="G146" s="270"/>
      <c r="H146" s="270"/>
      <c r="I146" s="270"/>
      <c r="J146" s="270"/>
      <c r="K146" s="271"/>
    </row>
    <row r="147" s="1" customFormat="1" ht="45" customHeight="1">
      <c r="B147" s="272"/>
      <c r="C147" s="273" t="s">
        <v>609</v>
      </c>
      <c r="D147" s="273"/>
      <c r="E147" s="273"/>
      <c r="F147" s="273"/>
      <c r="G147" s="273"/>
      <c r="H147" s="273"/>
      <c r="I147" s="273"/>
      <c r="J147" s="273"/>
      <c r="K147" s="274"/>
    </row>
    <row r="148" s="1" customFormat="1" ht="17.25" customHeight="1">
      <c r="B148" s="272"/>
      <c r="C148" s="275" t="s">
        <v>544</v>
      </c>
      <c r="D148" s="275"/>
      <c r="E148" s="275"/>
      <c r="F148" s="275" t="s">
        <v>545</v>
      </c>
      <c r="G148" s="276"/>
      <c r="H148" s="275" t="s">
        <v>61</v>
      </c>
      <c r="I148" s="275" t="s">
        <v>64</v>
      </c>
      <c r="J148" s="275" t="s">
        <v>546</v>
      </c>
      <c r="K148" s="274"/>
    </row>
    <row r="149" s="1" customFormat="1" ht="17.25" customHeight="1">
      <c r="B149" s="272"/>
      <c r="C149" s="277" t="s">
        <v>547</v>
      </c>
      <c r="D149" s="277"/>
      <c r="E149" s="277"/>
      <c r="F149" s="278" t="s">
        <v>548</v>
      </c>
      <c r="G149" s="279"/>
      <c r="H149" s="277"/>
      <c r="I149" s="277"/>
      <c r="J149" s="277" t="s">
        <v>549</v>
      </c>
      <c r="K149" s="274"/>
    </row>
    <row r="150" s="1" customFormat="1" ht="5.25" customHeight="1">
      <c r="B150" s="285"/>
      <c r="C150" s="280"/>
      <c r="D150" s="280"/>
      <c r="E150" s="280"/>
      <c r="F150" s="280"/>
      <c r="G150" s="281"/>
      <c r="H150" s="280"/>
      <c r="I150" s="280"/>
      <c r="J150" s="280"/>
      <c r="K150" s="308"/>
    </row>
    <row r="151" s="1" customFormat="1" ht="15" customHeight="1">
      <c r="B151" s="285"/>
      <c r="C151" s="312" t="s">
        <v>553</v>
      </c>
      <c r="D151" s="260"/>
      <c r="E151" s="260"/>
      <c r="F151" s="313" t="s">
        <v>550</v>
      </c>
      <c r="G151" s="260"/>
      <c r="H151" s="312" t="s">
        <v>590</v>
      </c>
      <c r="I151" s="312" t="s">
        <v>552</v>
      </c>
      <c r="J151" s="312">
        <v>120</v>
      </c>
      <c r="K151" s="308"/>
    </row>
    <row r="152" s="1" customFormat="1" ht="15" customHeight="1">
      <c r="B152" s="285"/>
      <c r="C152" s="312" t="s">
        <v>599</v>
      </c>
      <c r="D152" s="260"/>
      <c r="E152" s="260"/>
      <c r="F152" s="313" t="s">
        <v>550</v>
      </c>
      <c r="G152" s="260"/>
      <c r="H152" s="312" t="s">
        <v>610</v>
      </c>
      <c r="I152" s="312" t="s">
        <v>552</v>
      </c>
      <c r="J152" s="312" t="s">
        <v>601</v>
      </c>
      <c r="K152" s="308"/>
    </row>
    <row r="153" s="1" customFormat="1" ht="15" customHeight="1">
      <c r="B153" s="285"/>
      <c r="C153" s="312" t="s">
        <v>498</v>
      </c>
      <c r="D153" s="260"/>
      <c r="E153" s="260"/>
      <c r="F153" s="313" t="s">
        <v>550</v>
      </c>
      <c r="G153" s="260"/>
      <c r="H153" s="312" t="s">
        <v>611</v>
      </c>
      <c r="I153" s="312" t="s">
        <v>552</v>
      </c>
      <c r="J153" s="312" t="s">
        <v>601</v>
      </c>
      <c r="K153" s="308"/>
    </row>
    <row r="154" s="1" customFormat="1" ht="15" customHeight="1">
      <c r="B154" s="285"/>
      <c r="C154" s="312" t="s">
        <v>555</v>
      </c>
      <c r="D154" s="260"/>
      <c r="E154" s="260"/>
      <c r="F154" s="313" t="s">
        <v>556</v>
      </c>
      <c r="G154" s="260"/>
      <c r="H154" s="312" t="s">
        <v>590</v>
      </c>
      <c r="I154" s="312" t="s">
        <v>552</v>
      </c>
      <c r="J154" s="312">
        <v>50</v>
      </c>
      <c r="K154" s="308"/>
    </row>
    <row r="155" s="1" customFormat="1" ht="15" customHeight="1">
      <c r="B155" s="285"/>
      <c r="C155" s="312" t="s">
        <v>558</v>
      </c>
      <c r="D155" s="260"/>
      <c r="E155" s="260"/>
      <c r="F155" s="313" t="s">
        <v>550</v>
      </c>
      <c r="G155" s="260"/>
      <c r="H155" s="312" t="s">
        <v>590</v>
      </c>
      <c r="I155" s="312" t="s">
        <v>560</v>
      </c>
      <c r="J155" s="312"/>
      <c r="K155" s="308"/>
    </row>
    <row r="156" s="1" customFormat="1" ht="15" customHeight="1">
      <c r="B156" s="285"/>
      <c r="C156" s="312" t="s">
        <v>569</v>
      </c>
      <c r="D156" s="260"/>
      <c r="E156" s="260"/>
      <c r="F156" s="313" t="s">
        <v>556</v>
      </c>
      <c r="G156" s="260"/>
      <c r="H156" s="312" t="s">
        <v>590</v>
      </c>
      <c r="I156" s="312" t="s">
        <v>552</v>
      </c>
      <c r="J156" s="312">
        <v>50</v>
      </c>
      <c r="K156" s="308"/>
    </row>
    <row r="157" s="1" customFormat="1" ht="15" customHeight="1">
      <c r="B157" s="285"/>
      <c r="C157" s="312" t="s">
        <v>577</v>
      </c>
      <c r="D157" s="260"/>
      <c r="E157" s="260"/>
      <c r="F157" s="313" t="s">
        <v>556</v>
      </c>
      <c r="G157" s="260"/>
      <c r="H157" s="312" t="s">
        <v>590</v>
      </c>
      <c r="I157" s="312" t="s">
        <v>552</v>
      </c>
      <c r="J157" s="312">
        <v>50</v>
      </c>
      <c r="K157" s="308"/>
    </row>
    <row r="158" s="1" customFormat="1" ht="15" customHeight="1">
      <c r="B158" s="285"/>
      <c r="C158" s="312" t="s">
        <v>575</v>
      </c>
      <c r="D158" s="260"/>
      <c r="E158" s="260"/>
      <c r="F158" s="313" t="s">
        <v>556</v>
      </c>
      <c r="G158" s="260"/>
      <c r="H158" s="312" t="s">
        <v>590</v>
      </c>
      <c r="I158" s="312" t="s">
        <v>552</v>
      </c>
      <c r="J158" s="312">
        <v>50</v>
      </c>
      <c r="K158" s="308"/>
    </row>
    <row r="159" s="1" customFormat="1" ht="15" customHeight="1">
      <c r="B159" s="285"/>
      <c r="C159" s="312" t="s">
        <v>89</v>
      </c>
      <c r="D159" s="260"/>
      <c r="E159" s="260"/>
      <c r="F159" s="313" t="s">
        <v>550</v>
      </c>
      <c r="G159" s="260"/>
      <c r="H159" s="312" t="s">
        <v>612</v>
      </c>
      <c r="I159" s="312" t="s">
        <v>552</v>
      </c>
      <c r="J159" s="312" t="s">
        <v>613</v>
      </c>
      <c r="K159" s="308"/>
    </row>
    <row r="160" s="1" customFormat="1" ht="15" customHeight="1">
      <c r="B160" s="285"/>
      <c r="C160" s="312" t="s">
        <v>614</v>
      </c>
      <c r="D160" s="260"/>
      <c r="E160" s="260"/>
      <c r="F160" s="313" t="s">
        <v>550</v>
      </c>
      <c r="G160" s="260"/>
      <c r="H160" s="312" t="s">
        <v>615</v>
      </c>
      <c r="I160" s="312" t="s">
        <v>585</v>
      </c>
      <c r="J160" s="312"/>
      <c r="K160" s="308"/>
    </row>
    <row r="161" s="1" customFormat="1" ht="15" customHeight="1">
      <c r="B161" s="314"/>
      <c r="C161" s="294"/>
      <c r="D161" s="294"/>
      <c r="E161" s="294"/>
      <c r="F161" s="294"/>
      <c r="G161" s="294"/>
      <c r="H161" s="294"/>
      <c r="I161" s="294"/>
      <c r="J161" s="294"/>
      <c r="K161" s="315"/>
    </row>
    <row r="162" s="1" customFormat="1" ht="18.75" customHeight="1">
      <c r="B162" s="296"/>
      <c r="C162" s="306"/>
      <c r="D162" s="306"/>
      <c r="E162" s="306"/>
      <c r="F162" s="316"/>
      <c r="G162" s="306"/>
      <c r="H162" s="306"/>
      <c r="I162" s="306"/>
      <c r="J162" s="306"/>
      <c r="K162" s="296"/>
    </row>
    <row r="163" s="1" customFormat="1" ht="18.75" customHeight="1">
      <c r="B163" s="268"/>
      <c r="C163" s="268"/>
      <c r="D163" s="268"/>
      <c r="E163" s="268"/>
      <c r="F163" s="268"/>
      <c r="G163" s="268"/>
      <c r="H163" s="268"/>
      <c r="I163" s="268"/>
      <c r="J163" s="268"/>
      <c r="K163" s="268"/>
    </row>
    <row r="164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="1" customFormat="1" ht="45" customHeight="1">
      <c r="B165" s="250"/>
      <c r="C165" s="251" t="s">
        <v>616</v>
      </c>
      <c r="D165" s="251"/>
      <c r="E165" s="251"/>
      <c r="F165" s="251"/>
      <c r="G165" s="251"/>
      <c r="H165" s="251"/>
      <c r="I165" s="251"/>
      <c r="J165" s="251"/>
      <c r="K165" s="252"/>
    </row>
    <row r="166" s="1" customFormat="1" ht="17.25" customHeight="1">
      <c r="B166" s="250"/>
      <c r="C166" s="275" t="s">
        <v>544</v>
      </c>
      <c r="D166" s="275"/>
      <c r="E166" s="275"/>
      <c r="F166" s="275" t="s">
        <v>545</v>
      </c>
      <c r="G166" s="317"/>
      <c r="H166" s="318" t="s">
        <v>61</v>
      </c>
      <c r="I166" s="318" t="s">
        <v>64</v>
      </c>
      <c r="J166" s="275" t="s">
        <v>546</v>
      </c>
      <c r="K166" s="252"/>
    </row>
    <row r="167" s="1" customFormat="1" ht="17.25" customHeight="1">
      <c r="B167" s="253"/>
      <c r="C167" s="277" t="s">
        <v>547</v>
      </c>
      <c r="D167" s="277"/>
      <c r="E167" s="277"/>
      <c r="F167" s="278" t="s">
        <v>548</v>
      </c>
      <c r="G167" s="319"/>
      <c r="H167" s="320"/>
      <c r="I167" s="320"/>
      <c r="J167" s="277" t="s">
        <v>549</v>
      </c>
      <c r="K167" s="255"/>
    </row>
    <row r="168" s="1" customFormat="1" ht="5.25" customHeight="1">
      <c r="B168" s="285"/>
      <c r="C168" s="280"/>
      <c r="D168" s="280"/>
      <c r="E168" s="280"/>
      <c r="F168" s="280"/>
      <c r="G168" s="281"/>
      <c r="H168" s="280"/>
      <c r="I168" s="280"/>
      <c r="J168" s="280"/>
      <c r="K168" s="308"/>
    </row>
    <row r="169" s="1" customFormat="1" ht="15" customHeight="1">
      <c r="B169" s="285"/>
      <c r="C169" s="260" t="s">
        <v>553</v>
      </c>
      <c r="D169" s="260"/>
      <c r="E169" s="260"/>
      <c r="F169" s="283" t="s">
        <v>550</v>
      </c>
      <c r="G169" s="260"/>
      <c r="H169" s="260" t="s">
        <v>590</v>
      </c>
      <c r="I169" s="260" t="s">
        <v>552</v>
      </c>
      <c r="J169" s="260">
        <v>120</v>
      </c>
      <c r="K169" s="308"/>
    </row>
    <row r="170" s="1" customFormat="1" ht="15" customHeight="1">
      <c r="B170" s="285"/>
      <c r="C170" s="260" t="s">
        <v>599</v>
      </c>
      <c r="D170" s="260"/>
      <c r="E170" s="260"/>
      <c r="F170" s="283" t="s">
        <v>550</v>
      </c>
      <c r="G170" s="260"/>
      <c r="H170" s="260" t="s">
        <v>600</v>
      </c>
      <c r="I170" s="260" t="s">
        <v>552</v>
      </c>
      <c r="J170" s="260" t="s">
        <v>601</v>
      </c>
      <c r="K170" s="308"/>
    </row>
    <row r="171" s="1" customFormat="1" ht="15" customHeight="1">
      <c r="B171" s="285"/>
      <c r="C171" s="260" t="s">
        <v>498</v>
      </c>
      <c r="D171" s="260"/>
      <c r="E171" s="260"/>
      <c r="F171" s="283" t="s">
        <v>550</v>
      </c>
      <c r="G171" s="260"/>
      <c r="H171" s="260" t="s">
        <v>617</v>
      </c>
      <c r="I171" s="260" t="s">
        <v>552</v>
      </c>
      <c r="J171" s="260" t="s">
        <v>601</v>
      </c>
      <c r="K171" s="308"/>
    </row>
    <row r="172" s="1" customFormat="1" ht="15" customHeight="1">
      <c r="B172" s="285"/>
      <c r="C172" s="260" t="s">
        <v>555</v>
      </c>
      <c r="D172" s="260"/>
      <c r="E172" s="260"/>
      <c r="F172" s="283" t="s">
        <v>556</v>
      </c>
      <c r="G172" s="260"/>
      <c r="H172" s="260" t="s">
        <v>617</v>
      </c>
      <c r="I172" s="260" t="s">
        <v>552</v>
      </c>
      <c r="J172" s="260">
        <v>50</v>
      </c>
      <c r="K172" s="308"/>
    </row>
    <row r="173" s="1" customFormat="1" ht="15" customHeight="1">
      <c r="B173" s="285"/>
      <c r="C173" s="260" t="s">
        <v>558</v>
      </c>
      <c r="D173" s="260"/>
      <c r="E173" s="260"/>
      <c r="F173" s="283" t="s">
        <v>550</v>
      </c>
      <c r="G173" s="260"/>
      <c r="H173" s="260" t="s">
        <v>617</v>
      </c>
      <c r="I173" s="260" t="s">
        <v>560</v>
      </c>
      <c r="J173" s="260"/>
      <c r="K173" s="308"/>
    </row>
    <row r="174" s="1" customFormat="1" ht="15" customHeight="1">
      <c r="B174" s="285"/>
      <c r="C174" s="260" t="s">
        <v>569</v>
      </c>
      <c r="D174" s="260"/>
      <c r="E174" s="260"/>
      <c r="F174" s="283" t="s">
        <v>556</v>
      </c>
      <c r="G174" s="260"/>
      <c r="H174" s="260" t="s">
        <v>617</v>
      </c>
      <c r="I174" s="260" t="s">
        <v>552</v>
      </c>
      <c r="J174" s="260">
        <v>50</v>
      </c>
      <c r="K174" s="308"/>
    </row>
    <row r="175" s="1" customFormat="1" ht="15" customHeight="1">
      <c r="B175" s="285"/>
      <c r="C175" s="260" t="s">
        <v>577</v>
      </c>
      <c r="D175" s="260"/>
      <c r="E175" s="260"/>
      <c r="F175" s="283" t="s">
        <v>556</v>
      </c>
      <c r="G175" s="260"/>
      <c r="H175" s="260" t="s">
        <v>617</v>
      </c>
      <c r="I175" s="260" t="s">
        <v>552</v>
      </c>
      <c r="J175" s="260">
        <v>50</v>
      </c>
      <c r="K175" s="308"/>
    </row>
    <row r="176" s="1" customFormat="1" ht="15" customHeight="1">
      <c r="B176" s="285"/>
      <c r="C176" s="260" t="s">
        <v>575</v>
      </c>
      <c r="D176" s="260"/>
      <c r="E176" s="260"/>
      <c r="F176" s="283" t="s">
        <v>556</v>
      </c>
      <c r="G176" s="260"/>
      <c r="H176" s="260" t="s">
        <v>617</v>
      </c>
      <c r="I176" s="260" t="s">
        <v>552</v>
      </c>
      <c r="J176" s="260">
        <v>50</v>
      </c>
      <c r="K176" s="308"/>
    </row>
    <row r="177" s="1" customFormat="1" ht="15" customHeight="1">
      <c r="B177" s="285"/>
      <c r="C177" s="260" t="s">
        <v>103</v>
      </c>
      <c r="D177" s="260"/>
      <c r="E177" s="260"/>
      <c r="F177" s="283" t="s">
        <v>550</v>
      </c>
      <c r="G177" s="260"/>
      <c r="H177" s="260" t="s">
        <v>618</v>
      </c>
      <c r="I177" s="260" t="s">
        <v>619</v>
      </c>
      <c r="J177" s="260"/>
      <c r="K177" s="308"/>
    </row>
    <row r="178" s="1" customFormat="1" ht="15" customHeight="1">
      <c r="B178" s="285"/>
      <c r="C178" s="260" t="s">
        <v>64</v>
      </c>
      <c r="D178" s="260"/>
      <c r="E178" s="260"/>
      <c r="F178" s="283" t="s">
        <v>550</v>
      </c>
      <c r="G178" s="260"/>
      <c r="H178" s="260" t="s">
        <v>620</v>
      </c>
      <c r="I178" s="260" t="s">
        <v>621</v>
      </c>
      <c r="J178" s="260">
        <v>1</v>
      </c>
      <c r="K178" s="308"/>
    </row>
    <row r="179" s="1" customFormat="1" ht="15" customHeight="1">
      <c r="B179" s="285"/>
      <c r="C179" s="260" t="s">
        <v>60</v>
      </c>
      <c r="D179" s="260"/>
      <c r="E179" s="260"/>
      <c r="F179" s="283" t="s">
        <v>550</v>
      </c>
      <c r="G179" s="260"/>
      <c r="H179" s="260" t="s">
        <v>622</v>
      </c>
      <c r="I179" s="260" t="s">
        <v>552</v>
      </c>
      <c r="J179" s="260">
        <v>20</v>
      </c>
      <c r="K179" s="308"/>
    </row>
    <row r="180" s="1" customFormat="1" ht="15" customHeight="1">
      <c r="B180" s="285"/>
      <c r="C180" s="260" t="s">
        <v>61</v>
      </c>
      <c r="D180" s="260"/>
      <c r="E180" s="260"/>
      <c r="F180" s="283" t="s">
        <v>550</v>
      </c>
      <c r="G180" s="260"/>
      <c r="H180" s="260" t="s">
        <v>623</v>
      </c>
      <c r="I180" s="260" t="s">
        <v>552</v>
      </c>
      <c r="J180" s="260">
        <v>255</v>
      </c>
      <c r="K180" s="308"/>
    </row>
    <row r="181" s="1" customFormat="1" ht="15" customHeight="1">
      <c r="B181" s="285"/>
      <c r="C181" s="260" t="s">
        <v>104</v>
      </c>
      <c r="D181" s="260"/>
      <c r="E181" s="260"/>
      <c r="F181" s="283" t="s">
        <v>550</v>
      </c>
      <c r="G181" s="260"/>
      <c r="H181" s="260" t="s">
        <v>514</v>
      </c>
      <c r="I181" s="260" t="s">
        <v>552</v>
      </c>
      <c r="J181" s="260">
        <v>10</v>
      </c>
      <c r="K181" s="308"/>
    </row>
    <row r="182" s="1" customFormat="1" ht="15" customHeight="1">
      <c r="B182" s="285"/>
      <c r="C182" s="260" t="s">
        <v>105</v>
      </c>
      <c r="D182" s="260"/>
      <c r="E182" s="260"/>
      <c r="F182" s="283" t="s">
        <v>550</v>
      </c>
      <c r="G182" s="260"/>
      <c r="H182" s="260" t="s">
        <v>624</v>
      </c>
      <c r="I182" s="260" t="s">
        <v>585</v>
      </c>
      <c r="J182" s="260"/>
      <c r="K182" s="308"/>
    </row>
    <row r="183" s="1" customFormat="1" ht="15" customHeight="1">
      <c r="B183" s="285"/>
      <c r="C183" s="260" t="s">
        <v>625</v>
      </c>
      <c r="D183" s="260"/>
      <c r="E183" s="260"/>
      <c r="F183" s="283" t="s">
        <v>550</v>
      </c>
      <c r="G183" s="260"/>
      <c r="H183" s="260" t="s">
        <v>626</v>
      </c>
      <c r="I183" s="260" t="s">
        <v>585</v>
      </c>
      <c r="J183" s="260"/>
      <c r="K183" s="308"/>
    </row>
    <row r="184" s="1" customFormat="1" ht="15" customHeight="1">
      <c r="B184" s="285"/>
      <c r="C184" s="260" t="s">
        <v>614</v>
      </c>
      <c r="D184" s="260"/>
      <c r="E184" s="260"/>
      <c r="F184" s="283" t="s">
        <v>550</v>
      </c>
      <c r="G184" s="260"/>
      <c r="H184" s="260" t="s">
        <v>627</v>
      </c>
      <c r="I184" s="260" t="s">
        <v>585</v>
      </c>
      <c r="J184" s="260"/>
      <c r="K184" s="308"/>
    </row>
    <row r="185" s="1" customFormat="1" ht="15" customHeight="1">
      <c r="B185" s="285"/>
      <c r="C185" s="260" t="s">
        <v>107</v>
      </c>
      <c r="D185" s="260"/>
      <c r="E185" s="260"/>
      <c r="F185" s="283" t="s">
        <v>556</v>
      </c>
      <c r="G185" s="260"/>
      <c r="H185" s="260" t="s">
        <v>628</v>
      </c>
      <c r="I185" s="260" t="s">
        <v>552</v>
      </c>
      <c r="J185" s="260">
        <v>50</v>
      </c>
      <c r="K185" s="308"/>
    </row>
    <row r="186" s="1" customFormat="1" ht="15" customHeight="1">
      <c r="B186" s="285"/>
      <c r="C186" s="260" t="s">
        <v>629</v>
      </c>
      <c r="D186" s="260"/>
      <c r="E186" s="260"/>
      <c r="F186" s="283" t="s">
        <v>556</v>
      </c>
      <c r="G186" s="260"/>
      <c r="H186" s="260" t="s">
        <v>630</v>
      </c>
      <c r="I186" s="260" t="s">
        <v>631</v>
      </c>
      <c r="J186" s="260"/>
      <c r="K186" s="308"/>
    </row>
    <row r="187" s="1" customFormat="1" ht="15" customHeight="1">
      <c r="B187" s="285"/>
      <c r="C187" s="260" t="s">
        <v>632</v>
      </c>
      <c r="D187" s="260"/>
      <c r="E187" s="260"/>
      <c r="F187" s="283" t="s">
        <v>556</v>
      </c>
      <c r="G187" s="260"/>
      <c r="H187" s="260" t="s">
        <v>633</v>
      </c>
      <c r="I187" s="260" t="s">
        <v>631</v>
      </c>
      <c r="J187" s="260"/>
      <c r="K187" s="308"/>
    </row>
    <row r="188" s="1" customFormat="1" ht="15" customHeight="1">
      <c r="B188" s="285"/>
      <c r="C188" s="260" t="s">
        <v>634</v>
      </c>
      <c r="D188" s="260"/>
      <c r="E188" s="260"/>
      <c r="F188" s="283" t="s">
        <v>556</v>
      </c>
      <c r="G188" s="260"/>
      <c r="H188" s="260" t="s">
        <v>635</v>
      </c>
      <c r="I188" s="260" t="s">
        <v>631</v>
      </c>
      <c r="J188" s="260"/>
      <c r="K188" s="308"/>
    </row>
    <row r="189" s="1" customFormat="1" ht="15" customHeight="1">
      <c r="B189" s="285"/>
      <c r="C189" s="321" t="s">
        <v>636</v>
      </c>
      <c r="D189" s="260"/>
      <c r="E189" s="260"/>
      <c r="F189" s="283" t="s">
        <v>556</v>
      </c>
      <c r="G189" s="260"/>
      <c r="H189" s="260" t="s">
        <v>637</v>
      </c>
      <c r="I189" s="260" t="s">
        <v>638</v>
      </c>
      <c r="J189" s="322" t="s">
        <v>639</v>
      </c>
      <c r="K189" s="308"/>
    </row>
    <row r="190" s="15" customFormat="1" ht="15" customHeight="1">
      <c r="B190" s="323"/>
      <c r="C190" s="324" t="s">
        <v>640</v>
      </c>
      <c r="D190" s="325"/>
      <c r="E190" s="325"/>
      <c r="F190" s="326" t="s">
        <v>556</v>
      </c>
      <c r="G190" s="325"/>
      <c r="H190" s="325" t="s">
        <v>641</v>
      </c>
      <c r="I190" s="325" t="s">
        <v>638</v>
      </c>
      <c r="J190" s="327" t="s">
        <v>639</v>
      </c>
      <c r="K190" s="328"/>
    </row>
    <row r="191" s="1" customFormat="1" ht="15" customHeight="1">
      <c r="B191" s="285"/>
      <c r="C191" s="321" t="s">
        <v>49</v>
      </c>
      <c r="D191" s="260"/>
      <c r="E191" s="260"/>
      <c r="F191" s="283" t="s">
        <v>550</v>
      </c>
      <c r="G191" s="260"/>
      <c r="H191" s="257" t="s">
        <v>642</v>
      </c>
      <c r="I191" s="260" t="s">
        <v>643</v>
      </c>
      <c r="J191" s="260"/>
      <c r="K191" s="308"/>
    </row>
    <row r="192" s="1" customFormat="1" ht="15" customHeight="1">
      <c r="B192" s="285"/>
      <c r="C192" s="321" t="s">
        <v>644</v>
      </c>
      <c r="D192" s="260"/>
      <c r="E192" s="260"/>
      <c r="F192" s="283" t="s">
        <v>550</v>
      </c>
      <c r="G192" s="260"/>
      <c r="H192" s="260" t="s">
        <v>645</v>
      </c>
      <c r="I192" s="260" t="s">
        <v>585</v>
      </c>
      <c r="J192" s="260"/>
      <c r="K192" s="308"/>
    </row>
    <row r="193" s="1" customFormat="1" ht="15" customHeight="1">
      <c r="B193" s="285"/>
      <c r="C193" s="321" t="s">
        <v>646</v>
      </c>
      <c r="D193" s="260"/>
      <c r="E193" s="260"/>
      <c r="F193" s="283" t="s">
        <v>550</v>
      </c>
      <c r="G193" s="260"/>
      <c r="H193" s="260" t="s">
        <v>647</v>
      </c>
      <c r="I193" s="260" t="s">
        <v>585</v>
      </c>
      <c r="J193" s="260"/>
      <c r="K193" s="308"/>
    </row>
    <row r="194" s="1" customFormat="1" ht="15" customHeight="1">
      <c r="B194" s="285"/>
      <c r="C194" s="321" t="s">
        <v>648</v>
      </c>
      <c r="D194" s="260"/>
      <c r="E194" s="260"/>
      <c r="F194" s="283" t="s">
        <v>556</v>
      </c>
      <c r="G194" s="260"/>
      <c r="H194" s="260" t="s">
        <v>649</v>
      </c>
      <c r="I194" s="260" t="s">
        <v>585</v>
      </c>
      <c r="J194" s="260"/>
      <c r="K194" s="308"/>
    </row>
    <row r="195" s="1" customFormat="1" ht="15" customHeight="1">
      <c r="B195" s="314"/>
      <c r="C195" s="329"/>
      <c r="D195" s="294"/>
      <c r="E195" s="294"/>
      <c r="F195" s="294"/>
      <c r="G195" s="294"/>
      <c r="H195" s="294"/>
      <c r="I195" s="294"/>
      <c r="J195" s="294"/>
      <c r="K195" s="315"/>
    </row>
    <row r="196" s="1" customFormat="1" ht="18.75" customHeight="1">
      <c r="B196" s="296"/>
      <c r="C196" s="306"/>
      <c r="D196" s="306"/>
      <c r="E196" s="306"/>
      <c r="F196" s="316"/>
      <c r="G196" s="306"/>
      <c r="H196" s="306"/>
      <c r="I196" s="306"/>
      <c r="J196" s="306"/>
      <c r="K196" s="296"/>
    </row>
    <row r="197" s="1" customFormat="1" ht="18.75" customHeight="1">
      <c r="B197" s="296"/>
      <c r="C197" s="306"/>
      <c r="D197" s="306"/>
      <c r="E197" s="306"/>
      <c r="F197" s="316"/>
      <c r="G197" s="306"/>
      <c r="H197" s="306"/>
      <c r="I197" s="306"/>
      <c r="J197" s="306"/>
      <c r="K197" s="296"/>
    </row>
    <row r="198" s="1" customFormat="1" ht="18.75" customHeight="1">
      <c r="B198" s="268"/>
      <c r="C198" s="268"/>
      <c r="D198" s="268"/>
      <c r="E198" s="268"/>
      <c r="F198" s="268"/>
      <c r="G198" s="268"/>
      <c r="H198" s="268"/>
      <c r="I198" s="268"/>
      <c r="J198" s="268"/>
      <c r="K198" s="268"/>
    </row>
    <row r="199" s="1" customFormat="1" ht="13.5">
      <c r="B199" s="247"/>
      <c r="C199" s="248"/>
      <c r="D199" s="248"/>
      <c r="E199" s="248"/>
      <c r="F199" s="248"/>
      <c r="G199" s="248"/>
      <c r="H199" s="248"/>
      <c r="I199" s="248"/>
      <c r="J199" s="248"/>
      <c r="K199" s="249"/>
    </row>
    <row r="200" s="1" customFormat="1" ht="21">
      <c r="B200" s="250"/>
      <c r="C200" s="251" t="s">
        <v>650</v>
      </c>
      <c r="D200" s="251"/>
      <c r="E200" s="251"/>
      <c r="F200" s="251"/>
      <c r="G200" s="251"/>
      <c r="H200" s="251"/>
      <c r="I200" s="251"/>
      <c r="J200" s="251"/>
      <c r="K200" s="252"/>
    </row>
    <row r="201" s="1" customFormat="1" ht="25.5" customHeight="1">
      <c r="B201" s="250"/>
      <c r="C201" s="330" t="s">
        <v>651</v>
      </c>
      <c r="D201" s="330"/>
      <c r="E201" s="330"/>
      <c r="F201" s="330" t="s">
        <v>652</v>
      </c>
      <c r="G201" s="331"/>
      <c r="H201" s="330" t="s">
        <v>653</v>
      </c>
      <c r="I201" s="330"/>
      <c r="J201" s="330"/>
      <c r="K201" s="252"/>
    </row>
    <row r="202" s="1" customFormat="1" ht="5.25" customHeight="1">
      <c r="B202" s="285"/>
      <c r="C202" s="280"/>
      <c r="D202" s="280"/>
      <c r="E202" s="280"/>
      <c r="F202" s="280"/>
      <c r="G202" s="306"/>
      <c r="H202" s="280"/>
      <c r="I202" s="280"/>
      <c r="J202" s="280"/>
      <c r="K202" s="308"/>
    </row>
    <row r="203" s="1" customFormat="1" ht="15" customHeight="1">
      <c r="B203" s="285"/>
      <c r="C203" s="260" t="s">
        <v>643</v>
      </c>
      <c r="D203" s="260"/>
      <c r="E203" s="260"/>
      <c r="F203" s="283" t="s">
        <v>50</v>
      </c>
      <c r="G203" s="260"/>
      <c r="H203" s="260" t="s">
        <v>654</v>
      </c>
      <c r="I203" s="260"/>
      <c r="J203" s="260"/>
      <c r="K203" s="308"/>
    </row>
    <row r="204" s="1" customFormat="1" ht="15" customHeight="1">
      <c r="B204" s="285"/>
      <c r="C204" s="260"/>
      <c r="D204" s="260"/>
      <c r="E204" s="260"/>
      <c r="F204" s="283" t="s">
        <v>51</v>
      </c>
      <c r="G204" s="260"/>
      <c r="H204" s="260" t="s">
        <v>655</v>
      </c>
      <c r="I204" s="260"/>
      <c r="J204" s="260"/>
      <c r="K204" s="308"/>
    </row>
    <row r="205" s="1" customFormat="1" ht="15" customHeight="1">
      <c r="B205" s="285"/>
      <c r="C205" s="260"/>
      <c r="D205" s="260"/>
      <c r="E205" s="260"/>
      <c r="F205" s="283" t="s">
        <v>54</v>
      </c>
      <c r="G205" s="260"/>
      <c r="H205" s="260" t="s">
        <v>656</v>
      </c>
      <c r="I205" s="260"/>
      <c r="J205" s="260"/>
      <c r="K205" s="308"/>
    </row>
    <row r="206" s="1" customFormat="1" ht="15" customHeight="1">
      <c r="B206" s="285"/>
      <c r="C206" s="260"/>
      <c r="D206" s="260"/>
      <c r="E206" s="260"/>
      <c r="F206" s="283" t="s">
        <v>52</v>
      </c>
      <c r="G206" s="260"/>
      <c r="H206" s="260" t="s">
        <v>657</v>
      </c>
      <c r="I206" s="260"/>
      <c r="J206" s="260"/>
      <c r="K206" s="308"/>
    </row>
    <row r="207" s="1" customFormat="1" ht="15" customHeight="1">
      <c r="B207" s="285"/>
      <c r="C207" s="260"/>
      <c r="D207" s="260"/>
      <c r="E207" s="260"/>
      <c r="F207" s="283" t="s">
        <v>53</v>
      </c>
      <c r="G207" s="260"/>
      <c r="H207" s="260" t="s">
        <v>658</v>
      </c>
      <c r="I207" s="260"/>
      <c r="J207" s="260"/>
      <c r="K207" s="308"/>
    </row>
    <row r="208" s="1" customFormat="1" ht="15" customHeight="1">
      <c r="B208" s="285"/>
      <c r="C208" s="260"/>
      <c r="D208" s="260"/>
      <c r="E208" s="260"/>
      <c r="F208" s="283"/>
      <c r="G208" s="260"/>
      <c r="H208" s="260"/>
      <c r="I208" s="260"/>
      <c r="J208" s="260"/>
      <c r="K208" s="308"/>
    </row>
    <row r="209" s="1" customFormat="1" ht="15" customHeight="1">
      <c r="B209" s="285"/>
      <c r="C209" s="260" t="s">
        <v>597</v>
      </c>
      <c r="D209" s="260"/>
      <c r="E209" s="260"/>
      <c r="F209" s="283" t="s">
        <v>83</v>
      </c>
      <c r="G209" s="260"/>
      <c r="H209" s="260" t="s">
        <v>659</v>
      </c>
      <c r="I209" s="260"/>
      <c r="J209" s="260"/>
      <c r="K209" s="308"/>
    </row>
    <row r="210" s="1" customFormat="1" ht="15" customHeight="1">
      <c r="B210" s="285"/>
      <c r="C210" s="260"/>
      <c r="D210" s="260"/>
      <c r="E210" s="260"/>
      <c r="F210" s="283" t="s">
        <v>493</v>
      </c>
      <c r="G210" s="260"/>
      <c r="H210" s="260" t="s">
        <v>494</v>
      </c>
      <c r="I210" s="260"/>
      <c r="J210" s="260"/>
      <c r="K210" s="308"/>
    </row>
    <row r="211" s="1" customFormat="1" ht="15" customHeight="1">
      <c r="B211" s="285"/>
      <c r="C211" s="260"/>
      <c r="D211" s="260"/>
      <c r="E211" s="260"/>
      <c r="F211" s="283" t="s">
        <v>491</v>
      </c>
      <c r="G211" s="260"/>
      <c r="H211" s="260" t="s">
        <v>660</v>
      </c>
      <c r="I211" s="260"/>
      <c r="J211" s="260"/>
      <c r="K211" s="308"/>
    </row>
    <row r="212" s="1" customFormat="1" ht="15" customHeight="1">
      <c r="B212" s="332"/>
      <c r="C212" s="260"/>
      <c r="D212" s="260"/>
      <c r="E212" s="260"/>
      <c r="F212" s="283" t="s">
        <v>495</v>
      </c>
      <c r="G212" s="321"/>
      <c r="H212" s="312" t="s">
        <v>496</v>
      </c>
      <c r="I212" s="312"/>
      <c r="J212" s="312"/>
      <c r="K212" s="333"/>
    </row>
    <row r="213" s="1" customFormat="1" ht="15" customHeight="1">
      <c r="B213" s="332"/>
      <c r="C213" s="260"/>
      <c r="D213" s="260"/>
      <c r="E213" s="260"/>
      <c r="F213" s="283" t="s">
        <v>497</v>
      </c>
      <c r="G213" s="321"/>
      <c r="H213" s="312" t="s">
        <v>661</v>
      </c>
      <c r="I213" s="312"/>
      <c r="J213" s="312"/>
      <c r="K213" s="333"/>
    </row>
    <row r="214" s="1" customFormat="1" ht="15" customHeight="1">
      <c r="B214" s="332"/>
      <c r="C214" s="260"/>
      <c r="D214" s="260"/>
      <c r="E214" s="260"/>
      <c r="F214" s="283"/>
      <c r="G214" s="321"/>
      <c r="H214" s="312"/>
      <c r="I214" s="312"/>
      <c r="J214" s="312"/>
      <c r="K214" s="333"/>
    </row>
    <row r="215" s="1" customFormat="1" ht="15" customHeight="1">
      <c r="B215" s="332"/>
      <c r="C215" s="260" t="s">
        <v>621</v>
      </c>
      <c r="D215" s="260"/>
      <c r="E215" s="260"/>
      <c r="F215" s="283">
        <v>1</v>
      </c>
      <c r="G215" s="321"/>
      <c r="H215" s="312" t="s">
        <v>662</v>
      </c>
      <c r="I215" s="312"/>
      <c r="J215" s="312"/>
      <c r="K215" s="333"/>
    </row>
    <row r="216" s="1" customFormat="1" ht="15" customHeight="1">
      <c r="B216" s="332"/>
      <c r="C216" s="260"/>
      <c r="D216" s="260"/>
      <c r="E216" s="260"/>
      <c r="F216" s="283">
        <v>2</v>
      </c>
      <c r="G216" s="321"/>
      <c r="H216" s="312" t="s">
        <v>663</v>
      </c>
      <c r="I216" s="312"/>
      <c r="J216" s="312"/>
      <c r="K216" s="333"/>
    </row>
    <row r="217" s="1" customFormat="1" ht="15" customHeight="1">
      <c r="B217" s="332"/>
      <c r="C217" s="260"/>
      <c r="D217" s="260"/>
      <c r="E217" s="260"/>
      <c r="F217" s="283">
        <v>3</v>
      </c>
      <c r="G217" s="321"/>
      <c r="H217" s="312" t="s">
        <v>664</v>
      </c>
      <c r="I217" s="312"/>
      <c r="J217" s="312"/>
      <c r="K217" s="333"/>
    </row>
    <row r="218" s="1" customFormat="1" ht="15" customHeight="1">
      <c r="B218" s="332"/>
      <c r="C218" s="260"/>
      <c r="D218" s="260"/>
      <c r="E218" s="260"/>
      <c r="F218" s="283">
        <v>4</v>
      </c>
      <c r="G218" s="321"/>
      <c r="H218" s="312" t="s">
        <v>665</v>
      </c>
      <c r="I218" s="312"/>
      <c r="J218" s="312"/>
      <c r="K218" s="333"/>
    </row>
    <row r="219" s="1" customFormat="1" ht="12.75" customHeight="1">
      <c r="B219" s="334"/>
      <c r="C219" s="335"/>
      <c r="D219" s="335"/>
      <c r="E219" s="335"/>
      <c r="F219" s="335"/>
      <c r="G219" s="335"/>
      <c r="H219" s="335"/>
      <c r="I219" s="335"/>
      <c r="J219" s="335"/>
      <c r="K219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Martina Kratochvílová</dc:creator>
  <cp:lastModifiedBy>Martina Kratochvílová</cp:lastModifiedBy>
  <dcterms:created xsi:type="dcterms:W3CDTF">2025-03-11T07:34:58Z</dcterms:created>
  <dcterms:modified xsi:type="dcterms:W3CDTF">2025-03-11T07:35:01Z</dcterms:modified>
</cp:coreProperties>
</file>